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nii_III-IV" sheetId="1" r:id="rId1"/>
  </sheets>
  <definedNames>
    <definedName name="_xlnm.Print_Area" localSheetId="0">'Anii_III-IV'!$A$1:$AS$160</definedName>
  </definedNames>
  <calcPr fullCalcOnLoad="1"/>
</workbook>
</file>

<file path=xl/sharedStrings.xml><?xml version="1.0" encoding="utf-8"?>
<sst xmlns="http://schemas.openxmlformats.org/spreadsheetml/2006/main" count="399" uniqueCount="188">
  <si>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</si>
  <si>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</si>
  <si>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</si>
  <si>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</si>
  <si>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</si>
  <si>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</si>
  <si>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</si>
  <si>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</si>
  <si>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</si>
  <si>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</si>
  <si>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</si>
  <si>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</si>
  <si>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</si>
  <si>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</si>
  <si>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</si>
  <si>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</si>
  <si>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Legenda</t>
  </si>
  <si>
    <t>Analiza matematica</t>
  </si>
  <si>
    <t xml:space="preserve">evaluări: </t>
  </si>
  <si>
    <t>VPI:</t>
  </si>
  <si>
    <t>Nume disciplina</t>
  </si>
  <si>
    <t>Cod</t>
  </si>
  <si>
    <t>ANUL III</t>
  </si>
  <si>
    <t>ANUL IV</t>
  </si>
  <si>
    <t>DISCIPLINE OPTIONALE</t>
  </si>
  <si>
    <t>DISCIPLINE FACULTATIVE</t>
  </si>
  <si>
    <t>RECTOR,</t>
  </si>
  <si>
    <t>SEMESTRUL 5</t>
  </si>
  <si>
    <t>SEMESTRUL 6</t>
  </si>
  <si>
    <t>SEMESTRUL 7</t>
  </si>
  <si>
    <t>SEMESTRUL 8</t>
  </si>
  <si>
    <t>Prof.univ.dr.ing.Viorel-Aurel ŞERBAN</t>
  </si>
  <si>
    <t>DECAN,</t>
  </si>
  <si>
    <t>CodRSI.</t>
  </si>
  <si>
    <t>Cod DFI.</t>
  </si>
  <si>
    <t>CodDL.</t>
  </si>
  <si>
    <t>CodS</t>
  </si>
  <si>
    <t>total/ sem.</t>
  </si>
  <si>
    <t>total/ săpt.</t>
  </si>
  <si>
    <t>Responsabilitate socială şi activism civic</t>
  </si>
  <si>
    <t>DC</t>
  </si>
  <si>
    <t>D</t>
  </si>
  <si>
    <t>5E, 1D</t>
  </si>
  <si>
    <t>* cu durata de 7 săptămâni x 26 ore din care stagiu de practică 2 săptămâni x 26 ore;  **constă din: a. verificarea cunoştinţelor fundamentale şi de specialitate; b. susţinerea lucrării de licenţă/diplomă.</t>
  </si>
  <si>
    <t>ciclul</t>
  </si>
  <si>
    <t>c1c2c3</t>
  </si>
  <si>
    <t>a1a2</t>
  </si>
  <si>
    <t>L</t>
  </si>
  <si>
    <t>Stiinte ingineresti</t>
  </si>
  <si>
    <t>Inginerie mecanica,mecatronica,inginerie industriala si management</t>
  </si>
  <si>
    <t>Stiinte ingineresti aplicate</t>
  </si>
  <si>
    <t>Inginerie medicala</t>
  </si>
  <si>
    <t>DD</t>
  </si>
  <si>
    <t>DS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</si>
  <si>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</si>
  <si>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</si>
  <si>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</si>
  <si>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</si>
  <si>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</si>
  <si>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</si>
  <si>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</si>
  <si>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</si>
  <si>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</si>
  <si>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</si>
  <si>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</si>
  <si>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</si>
  <si>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</si>
  <si>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</si>
  <si>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</si>
  <si>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</si>
  <si>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</si>
  <si>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</si>
  <si>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</si>
  <si>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</si>
  <si>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</si>
  <si>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Disciplina optional independenta  7
2. Metoda elementelor finite</t>
  </si>
  <si>
    <t>Disciplina optionala independenta 8
2. Instrumentar medical</t>
  </si>
  <si>
    <t xml:space="preserve">Disciplina optionala independenta 8
3. Bloc operator </t>
  </si>
  <si>
    <t>13</t>
  </si>
  <si>
    <t xml:space="preserve">Disciplina optionala independenta 10
2. Tehnici de investigare biometrică </t>
  </si>
  <si>
    <t xml:space="preserve">Disciplina optionala independenta 10
3. Tehnici neconventionale in medicina </t>
  </si>
  <si>
    <t>Disciplina optionala independenta 11
2. Ingineria programării aplicaţiilor de informatică medicală</t>
  </si>
  <si>
    <t>Disciplina optionala independenta 11
1. Baze de date şi sisteme expert pentru aplicaţii în medicină</t>
  </si>
  <si>
    <t xml:space="preserve"> Disciplina optionala independenta 8
1. Aparatura si echipamente de terapie</t>
  </si>
  <si>
    <t>Disciplina optional independenta 7
1. Analiza numerica a structurilor biomecanice</t>
  </si>
  <si>
    <t>Disciplina optionala independenta 9
2. Ingineria protezării si reabilitarii</t>
  </si>
  <si>
    <t>Disciplina optional independenta 5
2. Aparatură pentru testări de laborator</t>
  </si>
  <si>
    <t>Disciplina optional independenta 6
1.Robotica medicala</t>
  </si>
  <si>
    <t>Disciplina  împachetata 1(P1)  
1. Fiabilitatea echipamentelor medicale</t>
  </si>
  <si>
    <t>Disciplina  impachetată 1</t>
  </si>
  <si>
    <t>Disciplina  impachetată 2</t>
  </si>
  <si>
    <t>Disciplina  impachetată 3</t>
  </si>
  <si>
    <t xml:space="preserve">Disciplina opțională independentă 5                                            </t>
  </si>
  <si>
    <t>Disciplina opțională independentă 6</t>
  </si>
  <si>
    <t xml:space="preserve">Disciplina opțională independentă 7                                       </t>
  </si>
  <si>
    <t>Disciplina opțională independentă 8</t>
  </si>
  <si>
    <t>Disciplina opțională independentă 9</t>
  </si>
  <si>
    <t>Disciplina opțională independentă 10</t>
  </si>
  <si>
    <t>Disciplina opțională independentă 11</t>
  </si>
  <si>
    <t xml:space="preserve">Disciplina împachetata 4 (P1)      
4. Ergonomia echipamentelor medicale                   </t>
  </si>
  <si>
    <t>Disciplina  împachetata 1 (P2)  
1. Logistica departamentelor medicale</t>
  </si>
  <si>
    <t>Disciplina  împachetata 2 (P2)  
2. Managementul calităţii laboratoarelor de încercări</t>
  </si>
  <si>
    <t>Disciplina  împachetata 3 (P2)  
3. Statistică aplicată în ingineria medicală</t>
  </si>
  <si>
    <t>Disciplina  împachetata 4 (P2)  
4. Terotehnica apartelor medicale</t>
  </si>
  <si>
    <t>Disciplina  impachetată 4</t>
  </si>
  <si>
    <t>Comunicare</t>
  </si>
  <si>
    <t>Electronică medicală</t>
  </si>
  <si>
    <t>Proiectare asistată de calculator</t>
  </si>
  <si>
    <t>Fabricatia dispozitivelor medicale</t>
  </si>
  <si>
    <t>Elemente de mecanică fină</t>
  </si>
  <si>
    <t>Sisteme biologice</t>
  </si>
  <si>
    <t>Acustică şi proteze auditive</t>
  </si>
  <si>
    <t>Management</t>
  </si>
  <si>
    <t>Practică 100 ore/sem.</t>
  </si>
  <si>
    <t>C</t>
  </si>
  <si>
    <t>Biomecanică</t>
  </si>
  <si>
    <t xml:space="preserve">Disciplina opţională independentă 1   </t>
  </si>
  <si>
    <t>Optică medicală şi echipamente optice</t>
  </si>
  <si>
    <t xml:space="preserve">Disciplina opţională independentă 2    </t>
  </si>
  <si>
    <t>Marketing</t>
  </si>
  <si>
    <t>Disciplina opţională independentă 3</t>
  </si>
  <si>
    <t xml:space="preserve">Disciplina opţională independentă 4      </t>
  </si>
  <si>
    <t>4E,3D,1C</t>
  </si>
  <si>
    <t>Disciplina optionala independenta 1                                 1. Materiale compozite pentru aplicaţii medicale</t>
  </si>
  <si>
    <t>Disciplina optionala independenta 3                                 1. Informatică medicală</t>
  </si>
  <si>
    <t>Disciplina optionala independenta 3                                 2. Sisteme informatice în diagnoză</t>
  </si>
  <si>
    <t>Disciplina optionala independenta 4                                 1. Achiziţii şi prelucrări de imagini</t>
  </si>
  <si>
    <t>Disciplina optionala independenta 4                                 2. Sisteme de achiziţie, interfeţe şi instrumentaţie</t>
  </si>
  <si>
    <t>f</t>
  </si>
  <si>
    <t xml:space="preserve">Disciplina facultativă                                         CATIA </t>
  </si>
  <si>
    <t>Disciplina facultativă                                                               Ingineria ţesuturilor</t>
  </si>
  <si>
    <t>Voluntariat</t>
  </si>
  <si>
    <t>Disciplina facultativă                                          Tehnici chirurgicale de implantare</t>
  </si>
  <si>
    <t>L451.15.08.S1</t>
  </si>
  <si>
    <t>L451.15.08.S2</t>
  </si>
  <si>
    <t>Prof.dr.ing.Inocenţiu MANIU</t>
  </si>
  <si>
    <t>Elaborare lucrare de diplomă</t>
  </si>
  <si>
    <t>Examen de diplomă</t>
  </si>
  <si>
    <t>Universitatea Politehnica Timişoara</t>
  </si>
  <si>
    <t xml:space="preserve">Facultatea </t>
  </si>
  <si>
    <t>Mecanica</t>
  </si>
  <si>
    <r>
      <rPr>
        <b/>
        <sz val="12"/>
        <color indexed="18"/>
        <rFont val="Arial"/>
        <family val="2"/>
      </rPr>
      <t>f</t>
    </r>
    <r>
      <rPr>
        <sz val="12"/>
        <color indexed="18"/>
        <rFont val="Arial"/>
        <family val="2"/>
      </rPr>
      <t xml:space="preserve"> - disciplina facultativa</t>
    </r>
  </si>
  <si>
    <t>Disciplina optional independenta 6
2. Tehnici si tehnologii in protetica dentara</t>
  </si>
  <si>
    <t>Disciplina optionala independenta 1                       2.Materiale sinterizate cu aplicaţii medicale</t>
  </si>
  <si>
    <t>Disciplina optionala independenta 2                                1. Biosemnale si prelucrarea biosemnalelor</t>
  </si>
  <si>
    <t xml:space="preserve">Disciplina optionala independenta 2                                2. Senzori şi sisteme senzoriale   </t>
  </si>
  <si>
    <t>Disciplina optionala independenta 5
1.Aparatură şi echipamente pentru explorări medicale</t>
  </si>
  <si>
    <t>Competenţe profesionale:</t>
  </si>
  <si>
    <t>Utilizarea adecvată a fundamentelor teoretice ale ştiinţelor inginereşti aplicate</t>
  </si>
  <si>
    <t>Utilizarea sistemelor informatice de prelucrare şi gestiune a datelor.</t>
  </si>
  <si>
    <t>Modelarea sistemelor biologice / structurilor biomecanice şi implementarea modelelor în investigarea medicală</t>
  </si>
  <si>
    <t>Conceperea, proiectarea, execuţia si mentenanţa dispozitivelor medicale</t>
  </si>
  <si>
    <t>Operarea cu dispozitive medicale în condiţii de securitate a pacientului şi a personalului medical</t>
  </si>
  <si>
    <t>Proiectarea şi construcţia de dispozitive pentru suplinirea funcţiilor / asistarea persoanelor cu dizabilităţi</t>
  </si>
  <si>
    <t>Competenţe transversale:</t>
  </si>
  <si>
    <t>Identificarea rolurilor şi responsabilităţilor într-o echipă şi aplicarea de tehnici de relaţionare şi muncă eficientă în cadrul echipei.</t>
  </si>
  <si>
    <t>Identificarea oportunităţilor de formare continuă şi valorificarea eficientă a resurselor şi tehnicilor de învăţare pentru propria dezvoltare.</t>
  </si>
  <si>
    <r>
      <t xml:space="preserve">Aplicarea, în contextul respectării legislaţiei, a drepturilor de proprietate intelectuala (inclusiv transfer tehnologic), a metodologiei de certificare a produselor, a principiilor, normelor şi valorilor codului de etică </t>
    </r>
    <r>
      <rPr>
        <sz val="12"/>
        <color indexed="8"/>
        <rFont val="Arial"/>
        <family val="2"/>
      </rPr>
      <t>profesională în cadrul propriei strategii de muncă riguroasă, eficientă şi responsabilă.</t>
    </r>
  </si>
  <si>
    <t>An universitar 2019- 2020</t>
  </si>
  <si>
    <t>An universitar 2019 - 2020</t>
  </si>
  <si>
    <r>
      <rPr>
        <b/>
        <sz val="12"/>
        <color indexed="18"/>
        <rFont val="Arial"/>
        <family val="2"/>
      </rPr>
      <t>Cod</t>
    </r>
    <r>
      <rPr>
        <sz val="12"/>
        <color indexed="18"/>
        <rFont val="Arial"/>
        <family val="2"/>
      </rPr>
      <t xml:space="preserve"> = cod disciplina</t>
    </r>
  </si>
  <si>
    <r>
      <rPr>
        <b/>
        <sz val="12"/>
        <color indexed="18"/>
        <rFont val="Arial"/>
        <family val="2"/>
      </rPr>
      <t xml:space="preserve">nc </t>
    </r>
    <r>
      <rPr>
        <sz val="12"/>
        <color indexed="18"/>
        <rFont val="Arial"/>
        <family val="2"/>
      </rPr>
      <t>= nr.credite transferabile</t>
    </r>
  </si>
  <si>
    <r>
      <rPr>
        <b/>
        <sz val="12"/>
        <color indexed="18"/>
        <rFont val="Arial"/>
        <family val="2"/>
      </rPr>
      <t>FE</t>
    </r>
    <r>
      <rPr>
        <sz val="12"/>
        <color indexed="18"/>
        <rFont val="Arial"/>
        <family val="2"/>
      </rPr>
      <t xml:space="preserve"> = forma de evaluare</t>
    </r>
  </si>
  <si>
    <r>
      <rPr>
        <b/>
        <sz val="12"/>
        <color indexed="18"/>
        <rFont val="Arial"/>
        <family val="2"/>
      </rPr>
      <t>D</t>
    </r>
    <r>
      <rPr>
        <sz val="12"/>
        <color indexed="18"/>
        <rFont val="Arial"/>
        <family val="2"/>
      </rPr>
      <t>=evaluare distribuita</t>
    </r>
  </si>
  <si>
    <r>
      <rPr>
        <b/>
        <sz val="12"/>
        <color indexed="18"/>
        <rFont val="Arial"/>
        <family val="2"/>
      </rPr>
      <t>c</t>
    </r>
    <r>
      <rPr>
        <sz val="12"/>
        <color indexed="18"/>
        <rFont val="Arial"/>
        <family val="2"/>
      </rPr>
      <t>=nr.ore curs/semestru</t>
    </r>
  </si>
  <si>
    <r>
      <rPr>
        <b/>
        <sz val="12"/>
        <color indexed="18"/>
        <rFont val="Arial"/>
        <family val="2"/>
      </rPr>
      <t>s</t>
    </r>
    <r>
      <rPr>
        <sz val="12"/>
        <color indexed="18"/>
        <rFont val="Arial"/>
        <family val="2"/>
      </rPr>
      <t>=nr.ore seminar</t>
    </r>
  </si>
  <si>
    <r>
      <rPr>
        <b/>
        <sz val="12"/>
        <color indexed="18"/>
        <rFont val="Arial"/>
        <family val="2"/>
      </rPr>
      <t>p</t>
    </r>
    <r>
      <rPr>
        <sz val="12"/>
        <color indexed="18"/>
        <rFont val="Arial"/>
        <family val="2"/>
      </rPr>
      <t>=nr.ore proiect</t>
    </r>
  </si>
  <si>
    <r>
      <rPr>
        <b/>
        <sz val="12"/>
        <color indexed="18"/>
        <rFont val="Arial"/>
        <family val="2"/>
      </rPr>
      <t>CF</t>
    </r>
    <r>
      <rPr>
        <sz val="12"/>
        <color indexed="18"/>
        <rFont val="Symbol"/>
        <family val="1"/>
      </rPr>
      <t>Î</t>
    </r>
    <r>
      <rPr>
        <sz val="12"/>
        <color indexed="18"/>
        <rFont val="Arial"/>
        <family val="2"/>
      </rPr>
      <t>{DC, DD, DF, DS}</t>
    </r>
  </si>
  <si>
    <r>
      <rPr>
        <b/>
        <sz val="12"/>
        <color indexed="18"/>
        <rFont val="Arial"/>
        <family val="2"/>
      </rPr>
      <t>VPI</t>
    </r>
    <r>
      <rPr>
        <sz val="12"/>
        <color indexed="18"/>
        <rFont val="Arial"/>
        <family val="2"/>
      </rPr>
      <t xml:space="preserve"> = volum de ore necesar pregatirii individuale</t>
    </r>
  </si>
  <si>
    <r>
      <t xml:space="preserve">Disciplina optionala independenta 10
1. Tehnici </t>
    </r>
    <r>
      <rPr>
        <sz val="12"/>
        <color indexed="18"/>
        <rFont val="Calibri"/>
        <family val="2"/>
      </rPr>
      <t>ş</t>
    </r>
    <r>
      <rPr>
        <sz val="12"/>
        <color indexed="18"/>
        <rFont val="Arial"/>
        <family val="2"/>
      </rPr>
      <t>i echipamente pentru imagistica medical</t>
    </r>
    <r>
      <rPr>
        <sz val="12"/>
        <color indexed="18"/>
        <rFont val="Arial"/>
        <family val="2"/>
      </rPr>
      <t>ă</t>
    </r>
    <r>
      <rPr>
        <sz val="12"/>
        <color indexed="18"/>
        <rFont val="Arial"/>
        <family val="2"/>
      </rPr>
      <t xml:space="preserve">  </t>
    </r>
  </si>
  <si>
    <r>
      <t xml:space="preserve">Disciplina optionala independenta 9
1. Orteze </t>
    </r>
    <r>
      <rPr>
        <sz val="12"/>
        <color indexed="18"/>
        <rFont val="Calibri"/>
        <family val="2"/>
      </rPr>
      <t>ş</t>
    </r>
    <r>
      <rPr>
        <sz val="12"/>
        <color indexed="18"/>
        <rFont val="Arial"/>
        <family val="2"/>
      </rPr>
      <t>i proteze</t>
    </r>
  </si>
  <si>
    <r>
      <t xml:space="preserve">Domeniul fundamental </t>
    </r>
    <r>
      <rPr>
        <b/>
        <sz val="12"/>
        <color indexed="18"/>
        <rFont val="Verdana"/>
        <family val="2"/>
      </rPr>
      <t>(DFI):</t>
    </r>
    <r>
      <rPr>
        <sz val="12"/>
        <color indexed="18"/>
        <rFont val="Verdana"/>
        <family val="2"/>
      </rPr>
      <t xml:space="preserve"> </t>
    </r>
  </si>
  <si>
    <r>
      <t xml:space="preserve">Ramura de stiinta </t>
    </r>
    <r>
      <rPr>
        <b/>
        <sz val="12"/>
        <color indexed="18"/>
        <rFont val="Verdana"/>
        <family val="2"/>
      </rPr>
      <t>(RSI):</t>
    </r>
    <r>
      <rPr>
        <sz val="12"/>
        <color indexed="18"/>
        <rFont val="Verdana"/>
        <family val="2"/>
      </rPr>
      <t xml:space="preserve"> </t>
    </r>
  </si>
  <si>
    <r>
      <t xml:space="preserve">Domeniul de licenta </t>
    </r>
    <r>
      <rPr>
        <b/>
        <sz val="12"/>
        <color indexed="18"/>
        <rFont val="Verdana"/>
        <family val="2"/>
      </rPr>
      <t>(DL):</t>
    </r>
    <r>
      <rPr>
        <sz val="12"/>
        <color indexed="18"/>
        <rFont val="Verdana"/>
        <family val="2"/>
      </rPr>
      <t xml:space="preserve"> </t>
    </r>
  </si>
  <si>
    <r>
      <t xml:space="preserve">Specializarea </t>
    </r>
    <r>
      <rPr>
        <b/>
        <sz val="12"/>
        <color indexed="18"/>
        <rFont val="Verdana"/>
        <family val="2"/>
      </rPr>
      <t>(S):</t>
    </r>
    <r>
      <rPr>
        <sz val="12"/>
        <color indexed="18"/>
        <rFont val="Verdana"/>
        <family val="2"/>
      </rPr>
      <t xml:space="preserve"> </t>
    </r>
  </si>
  <si>
    <r>
      <t>Disciplina împachetata 2 (P1)   
2. Asigurarea calită</t>
    </r>
    <r>
      <rPr>
        <sz val="12"/>
        <color indexed="18"/>
        <rFont val="Calibri"/>
        <family val="2"/>
      </rPr>
      <t>ţ</t>
    </r>
    <r>
      <rPr>
        <sz val="12"/>
        <color indexed="18"/>
        <rFont val="Arial"/>
        <family val="2"/>
      </rPr>
      <t xml:space="preserve">ii dispozitivelor medicale                                     </t>
    </r>
  </si>
  <si>
    <r>
      <t xml:space="preserve">Disciplina împachetata 3 (P1)      
3. Statistică matematică </t>
    </r>
    <r>
      <rPr>
        <sz val="12"/>
        <color indexed="18"/>
        <rFont val="Calibri"/>
        <family val="2"/>
      </rPr>
      <t>ş</t>
    </r>
    <r>
      <rPr>
        <sz val="12"/>
        <color indexed="18"/>
        <rFont val="Arial"/>
        <family val="2"/>
      </rPr>
      <t xml:space="preserve">i prelucrarea datelor exprimentale                                                     </t>
    </r>
  </si>
  <si>
    <r>
      <rPr>
        <b/>
        <sz val="12"/>
        <color indexed="18"/>
        <rFont val="Arial"/>
        <family val="2"/>
      </rPr>
      <t>l</t>
    </r>
    <r>
      <rPr>
        <sz val="12"/>
        <color indexed="18"/>
        <rFont val="Arial"/>
        <family val="2"/>
      </rPr>
      <t>=nr.ore laborator</t>
    </r>
  </si>
  <si>
    <r>
      <rPr>
        <b/>
        <sz val="12"/>
        <color indexed="18"/>
        <rFont val="Arial"/>
        <family val="2"/>
      </rPr>
      <t>CF=</t>
    </r>
    <r>
      <rPr>
        <sz val="12"/>
        <color indexed="18"/>
        <rFont val="Arial"/>
        <family val="2"/>
      </rPr>
      <t>categorie formativa careia ii apartine disciplina</t>
    </r>
  </si>
  <si>
    <r>
      <rPr>
        <b/>
        <sz val="12"/>
        <color indexed="18"/>
        <rFont val="Arial"/>
        <family val="2"/>
      </rPr>
      <t>DC</t>
    </r>
    <r>
      <rPr>
        <sz val="12"/>
        <color indexed="18"/>
        <rFont val="Arial"/>
        <family val="2"/>
      </rPr>
      <t xml:space="preserve"> - disciplina complementara</t>
    </r>
  </si>
  <si>
    <r>
      <rPr>
        <b/>
        <sz val="12"/>
        <color indexed="18"/>
        <rFont val="Arial"/>
        <family val="2"/>
      </rPr>
      <t>DD</t>
    </r>
    <r>
      <rPr>
        <sz val="12"/>
        <color indexed="18"/>
        <rFont val="Arial"/>
        <family val="2"/>
      </rPr>
      <t xml:space="preserve"> - disciplina in domeniu</t>
    </r>
  </si>
  <si>
    <r>
      <t xml:space="preserve"> </t>
    </r>
    <r>
      <rPr>
        <b/>
        <sz val="12"/>
        <color indexed="18"/>
        <rFont val="Arial"/>
        <family val="2"/>
      </rPr>
      <t>FE</t>
    </r>
    <r>
      <rPr>
        <sz val="12"/>
        <color indexed="18"/>
        <rFont val="Arial"/>
        <family val="2"/>
      </rPr>
      <t xml:space="preserve"> </t>
    </r>
    <r>
      <rPr>
        <sz val="12"/>
        <color indexed="18"/>
        <rFont val="Symbol"/>
        <family val="1"/>
      </rPr>
      <t>Î</t>
    </r>
    <r>
      <rPr>
        <sz val="12"/>
        <color indexed="18"/>
        <rFont val="Arial"/>
        <family val="2"/>
      </rPr>
      <t xml:space="preserve"> {E, D, C, P-E, P-D}</t>
    </r>
  </si>
  <si>
    <r>
      <rPr>
        <b/>
        <sz val="12"/>
        <color indexed="18"/>
        <rFont val="Arial"/>
        <family val="2"/>
      </rPr>
      <t>DF</t>
    </r>
    <r>
      <rPr>
        <sz val="12"/>
        <color indexed="18"/>
        <rFont val="Arial"/>
        <family val="2"/>
      </rPr>
      <t xml:space="preserve"> - disciplina fundamentala</t>
    </r>
  </si>
  <si>
    <r>
      <rPr>
        <b/>
        <sz val="12"/>
        <color indexed="18"/>
        <rFont val="Arial"/>
        <family val="2"/>
      </rPr>
      <t>E</t>
    </r>
    <r>
      <rPr>
        <sz val="12"/>
        <color indexed="18"/>
        <rFont val="Arial"/>
        <family val="2"/>
      </rPr>
      <t>=examen</t>
    </r>
  </si>
  <si>
    <r>
      <rPr>
        <b/>
        <sz val="12"/>
        <color indexed="18"/>
        <rFont val="Arial"/>
        <family val="2"/>
      </rPr>
      <t>DS</t>
    </r>
    <r>
      <rPr>
        <sz val="12"/>
        <color indexed="18"/>
        <rFont val="Arial"/>
        <family val="2"/>
      </rPr>
      <t xml:space="preserve"> - disciplina de specialitate</t>
    </r>
  </si>
  <si>
    <r>
      <rPr>
        <b/>
        <sz val="12"/>
        <color indexed="18"/>
        <rFont val="Arial"/>
        <family val="2"/>
      </rPr>
      <t>C</t>
    </r>
    <r>
      <rPr>
        <sz val="12"/>
        <color indexed="18"/>
        <rFont val="Arial"/>
        <family val="2"/>
      </rPr>
      <t xml:space="preserve">=colocviu </t>
    </r>
  </si>
  <si>
    <r>
      <rPr>
        <b/>
        <sz val="12"/>
        <color indexed="18"/>
        <rFont val="Arial"/>
        <family val="2"/>
      </rPr>
      <t>P - E</t>
    </r>
    <r>
      <rPr>
        <sz val="12"/>
        <color indexed="18"/>
        <rFont val="Arial"/>
        <family val="2"/>
      </rPr>
      <t xml:space="preserve"> - proiect autonom cu examinare ca si in cazul   disciplinelor cu examen</t>
    </r>
  </si>
  <si>
    <r>
      <rPr>
        <b/>
        <sz val="12"/>
        <color indexed="18"/>
        <rFont val="Arial"/>
        <family val="2"/>
      </rPr>
      <t>P - D</t>
    </r>
    <r>
      <rPr>
        <sz val="12"/>
        <color indexed="18"/>
        <rFont val="Arial"/>
        <family val="2"/>
      </rPr>
      <t xml:space="preserve"> - proiect autonom cu examinare ca si in cazul disciplinelor cu evaluare distribuita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</si>
</sst>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57">
    <font>
      <sz val="10"/>
      <name val="Arial"/>
      <family val="0"/>
    </font>
    <font>
      <b/>
      <sz val="12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8"/>
      <name val="Symbol"/>
      <family val="1"/>
    </font>
    <font>
      <sz val="12"/>
      <color indexed="8"/>
      <name val="Arial"/>
      <family val="2"/>
    </font>
    <font>
      <sz val="12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Microsoft Sans Serif"/>
      <family val="2"/>
    </font>
    <font>
      <b/>
      <sz val="12"/>
      <color indexed="8"/>
      <name val="Arial"/>
      <family val="2"/>
    </font>
    <font>
      <strike/>
      <sz val="12"/>
      <color indexed="18"/>
      <name val="Arial"/>
      <family val="2"/>
    </font>
    <font>
      <sz val="12"/>
      <color indexed="18"/>
      <name val="Calibri"/>
      <family val="2"/>
    </font>
    <font>
      <b/>
      <sz val="12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2"/>
      <color rgb="FF000080"/>
      <name val="Microsoft Sans Serif"/>
      <family val="2"/>
    </font>
    <font>
      <sz val="12"/>
      <color rgb="FF00008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0" fillId="0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0" fillId="0" borderId="14" xfId="0" applyFont="1" applyFill="1" applyBorder="1" applyAlignment="1">
      <alignment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 quotePrefix="1">
      <alignment horizontal="left" vertical="center" wrapText="1"/>
    </xf>
    <xf numFmtId="0" fontId="51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 quotePrefix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4" xfId="0" applyFont="1" applyFill="1" applyBorder="1" applyAlignment="1" quotePrefix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2" xfId="0" applyFont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Border="1" applyAlignment="1">
      <alignment horizontal="left" vertical="top" wrapText="1"/>
    </xf>
    <xf numFmtId="0" fontId="50" fillId="0" borderId="0" xfId="0" applyFont="1" applyFill="1" applyAlignment="1">
      <alignment horizont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53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quotePrefix="1">
      <alignment vertical="center" wrapText="1"/>
    </xf>
    <xf numFmtId="0" fontId="2" fillId="0" borderId="0" xfId="0" applyFont="1" applyAlignment="1">
      <alignment/>
    </xf>
    <xf numFmtId="0" fontId="53" fillId="0" borderId="0" xfId="0" applyFont="1" applyFill="1" applyAlignment="1">
      <alignment/>
    </xf>
    <xf numFmtId="0" fontId="51" fillId="0" borderId="3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28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vertical="center"/>
    </xf>
    <xf numFmtId="0" fontId="51" fillId="0" borderId="28" xfId="0" applyFont="1" applyFill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/>
    </xf>
    <xf numFmtId="0" fontId="50" fillId="0" borderId="3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49" fontId="51" fillId="0" borderId="44" xfId="0" applyNumberFormat="1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49" fontId="51" fillId="0" borderId="45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49" fontId="51" fillId="0" borderId="48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49" fontId="51" fillId="0" borderId="48" xfId="0" applyNumberFormat="1" applyFont="1" applyFill="1" applyBorder="1" applyAlignment="1">
      <alignment horizontal="center" vertical="top" wrapText="1"/>
    </xf>
    <xf numFmtId="0" fontId="50" fillId="0" borderId="40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49" fontId="51" fillId="0" borderId="45" xfId="0" applyNumberFormat="1" applyFont="1" applyFill="1" applyBorder="1" applyAlignment="1">
      <alignment horizontal="center" vertical="top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vertical="center"/>
    </xf>
    <xf numFmtId="0" fontId="50" fillId="0" borderId="40" xfId="0" applyFont="1" applyFill="1" applyBorder="1" applyAlignment="1">
      <alignment vertical="center"/>
    </xf>
    <xf numFmtId="0" fontId="50" fillId="0" borderId="49" xfId="0" applyFont="1" applyFill="1" applyBorder="1" applyAlignment="1">
      <alignment vertical="center"/>
    </xf>
    <xf numFmtId="1" fontId="50" fillId="0" borderId="40" xfId="0" applyNumberFormat="1" applyFont="1" applyFill="1" applyBorder="1" applyAlignment="1">
      <alignment horizontal="center" vertical="center"/>
    </xf>
    <xf numFmtId="1" fontId="50" fillId="0" borderId="49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top"/>
    </xf>
    <xf numFmtId="0" fontId="51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/>
    </xf>
    <xf numFmtId="3" fontId="51" fillId="0" borderId="16" xfId="0" applyNumberFormat="1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/>
    </xf>
    <xf numFmtId="0" fontId="51" fillId="0" borderId="0" xfId="0" applyFont="1" applyFill="1" applyBorder="1" applyAlignment="1" quotePrefix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47625</xdr:colOff>
      <xdr:row>0</xdr:row>
      <xdr:rowOff>200025</xdr:rowOff>
    </xdr:from>
    <xdr:to>
      <xdr:col>42</xdr:col>
      <xdr:colOff>247650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00025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6"/>
  <sheetViews>
    <sheetView tabSelected="1" view="pageBreakPreview" zoomScaleSheetLayoutView="100" workbookViewId="0" topLeftCell="B134">
      <selection activeCell="J74" sqref="A1:IV16384"/>
    </sheetView>
  </sheetViews>
  <sheetFormatPr defaultColWidth="9.140625" defaultRowHeight="12.75"/>
  <cols>
    <col min="1" max="1" width="7.28125" style="99" customWidth="1"/>
    <col min="2" max="4" width="6.7109375" style="99" customWidth="1"/>
    <col min="5" max="5" width="4.28125" style="99" customWidth="1"/>
    <col min="6" max="6" width="5.8515625" style="99" customWidth="1"/>
    <col min="7" max="7" width="4.8515625" style="99" customWidth="1"/>
    <col min="8" max="8" width="5.421875" style="99" customWidth="1"/>
    <col min="9" max="10" width="5.28125" style="99" customWidth="1"/>
    <col min="11" max="11" width="5.00390625" style="99" customWidth="1"/>
    <col min="12" max="12" width="9.8515625" style="99" customWidth="1"/>
    <col min="13" max="14" width="5.7109375" style="99" customWidth="1"/>
    <col min="15" max="15" width="10.8515625" style="99" customWidth="1"/>
    <col min="16" max="16" width="4.28125" style="99" customWidth="1"/>
    <col min="17" max="17" width="5.7109375" style="99" customWidth="1"/>
    <col min="18" max="21" width="4.28125" style="99" customWidth="1"/>
    <col min="22" max="22" width="5.140625" style="99" customWidth="1"/>
    <col min="23" max="23" width="9.28125" style="99" customWidth="1"/>
    <col min="24" max="25" width="5.7109375" style="99" customWidth="1"/>
    <col min="26" max="26" width="10.8515625" style="99" customWidth="1"/>
    <col min="27" max="27" width="4.28125" style="99" customWidth="1"/>
    <col min="28" max="28" width="6.00390625" style="99" customWidth="1"/>
    <col min="29" max="32" width="4.28125" style="99" customWidth="1"/>
    <col min="33" max="33" width="5.57421875" style="99" customWidth="1"/>
    <col min="34" max="34" width="7.57421875" style="99" customWidth="1"/>
    <col min="35" max="36" width="5.7109375" style="99" customWidth="1"/>
    <col min="37" max="37" width="11.00390625" style="99" customWidth="1"/>
    <col min="38" max="38" width="4.28125" style="99" customWidth="1"/>
    <col min="39" max="39" width="5.8515625" style="99" customWidth="1"/>
    <col min="40" max="41" width="4.28125" style="99" customWidth="1"/>
    <col min="42" max="42" width="4.421875" style="99" customWidth="1"/>
    <col min="43" max="43" width="10.421875" style="99" customWidth="1"/>
    <col min="44" max="44" width="5.00390625" style="99" customWidth="1"/>
    <col min="45" max="45" width="8.00390625" style="99" customWidth="1"/>
    <col min="46" max="16384" width="9.140625" style="99" customWidth="1"/>
  </cols>
  <sheetData>
    <row r="1" spans="1:23" s="2" customFormat="1" ht="15.75">
      <c r="A1" s="46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1" customFormat="1" ht="15">
      <c r="A2" s="47" t="s">
        <v>139</v>
      </c>
      <c r="B2" s="47"/>
      <c r="C2" s="47" t="s">
        <v>140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="1" customFormat="1" ht="15.75">
      <c r="A3" s="5"/>
    </row>
    <row r="4" s="1" customFormat="1" ht="15.75">
      <c r="A4" s="5"/>
    </row>
    <row r="5" spans="1:23" s="8" customFormat="1" ht="15">
      <c r="A5" s="44" t="s">
        <v>171</v>
      </c>
      <c r="B5" s="44"/>
      <c r="C5" s="44"/>
      <c r="D5" s="44"/>
      <c r="E5" s="44"/>
      <c r="F5" s="44"/>
      <c r="G5" s="44"/>
      <c r="H5" s="44" t="s">
        <v>48</v>
      </c>
      <c r="I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120"/>
      <c r="W5" s="120"/>
    </row>
    <row r="6" spans="1:23" s="8" customFormat="1" ht="15">
      <c r="A6" s="44" t="s">
        <v>172</v>
      </c>
      <c r="B6" s="44"/>
      <c r="C6" s="44"/>
      <c r="D6" s="44"/>
      <c r="E6" s="44"/>
      <c r="H6" s="44" t="s">
        <v>49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20"/>
    </row>
    <row r="7" spans="1:23" s="100" customFormat="1" ht="15">
      <c r="A7" s="44" t="s">
        <v>173</v>
      </c>
      <c r="B7" s="44"/>
      <c r="C7" s="44"/>
      <c r="D7" s="44"/>
      <c r="E7" s="44"/>
      <c r="H7" s="44" t="s">
        <v>50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21"/>
      <c r="W7" s="121"/>
    </row>
    <row r="8" spans="1:23" s="100" customFormat="1" ht="15">
      <c r="A8" s="44" t="s">
        <v>174</v>
      </c>
      <c r="B8" s="44"/>
      <c r="C8" s="44"/>
      <c r="F8" s="44"/>
      <c r="H8" s="44" t="s">
        <v>51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21"/>
      <c r="W8" s="121"/>
    </row>
    <row r="9" s="8" customFormat="1" ht="15.75">
      <c r="A9" s="3"/>
    </row>
    <row r="10" spans="1:12" s="8" customFormat="1" ht="15">
      <c r="A10" s="122" t="s">
        <v>34</v>
      </c>
      <c r="B10" s="123" t="s">
        <v>33</v>
      </c>
      <c r="C10" s="123" t="s">
        <v>35</v>
      </c>
      <c r="D10" s="123" t="s">
        <v>36</v>
      </c>
      <c r="G10" s="61" t="s">
        <v>44</v>
      </c>
      <c r="H10" s="124"/>
      <c r="I10" s="61" t="s">
        <v>45</v>
      </c>
      <c r="J10" s="61"/>
      <c r="K10" s="61" t="s">
        <v>46</v>
      </c>
      <c r="L10" s="61"/>
    </row>
    <row r="11" spans="1:12" s="8" customFormat="1" ht="23.25" customHeight="1">
      <c r="A11" s="57">
        <v>20</v>
      </c>
      <c r="B11" s="57">
        <v>70</v>
      </c>
      <c r="C11" s="57">
        <v>270</v>
      </c>
      <c r="D11" s="57">
        <v>10</v>
      </c>
      <c r="G11" s="62" t="s">
        <v>47</v>
      </c>
      <c r="H11" s="62"/>
      <c r="I11" s="59">
        <v>451</v>
      </c>
      <c r="J11" s="59"/>
      <c r="K11" s="59">
        <v>19</v>
      </c>
      <c r="L11" s="59"/>
    </row>
    <row r="12" spans="1:45" s="45" customFormat="1" ht="15.75">
      <c r="A12" s="125" t="s">
        <v>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</row>
    <row r="13" spans="1:45" s="8" customFormat="1" ht="16.5" thickBot="1">
      <c r="A13" s="125" t="s">
        <v>158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</row>
    <row r="14" spans="2:45" s="8" customFormat="1" ht="17.25" thickBot="1" thickTop="1">
      <c r="B14" s="126" t="s">
        <v>22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 t="s">
        <v>23</v>
      </c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</row>
    <row r="15" spans="1:45" s="8" customFormat="1" ht="17.25" thickBot="1" thickTop="1">
      <c r="A15" s="127"/>
      <c r="B15" s="78" t="s">
        <v>27</v>
      </c>
      <c r="C15" s="79"/>
      <c r="D15" s="79"/>
      <c r="E15" s="79"/>
      <c r="F15" s="79"/>
      <c r="G15" s="79"/>
      <c r="H15" s="79"/>
      <c r="I15" s="79"/>
      <c r="J15" s="79"/>
      <c r="K15" s="79"/>
      <c r="L15" s="128"/>
      <c r="M15" s="79" t="s">
        <v>28</v>
      </c>
      <c r="N15" s="79"/>
      <c r="O15" s="79"/>
      <c r="P15" s="79"/>
      <c r="Q15" s="79"/>
      <c r="R15" s="79"/>
      <c r="S15" s="79"/>
      <c r="T15" s="79"/>
      <c r="U15" s="79"/>
      <c r="V15" s="79"/>
      <c r="W15" s="128"/>
      <c r="X15" s="129" t="s">
        <v>29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1"/>
      <c r="AI15" s="79" t="s">
        <v>30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128"/>
    </row>
    <row r="16" spans="1:45" s="52" customFormat="1" ht="19.5" customHeight="1" thickTop="1">
      <c r="A16" s="132" t="s">
        <v>66</v>
      </c>
      <c r="B16" s="133" t="s">
        <v>106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02" t="s">
        <v>115</v>
      </c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117" t="s">
        <v>92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9"/>
      <c r="AI16" s="68" t="s">
        <v>89</v>
      </c>
      <c r="AJ16" s="68"/>
      <c r="AK16" s="68"/>
      <c r="AL16" s="68"/>
      <c r="AM16" s="68"/>
      <c r="AN16" s="68"/>
      <c r="AO16" s="68"/>
      <c r="AP16" s="68"/>
      <c r="AQ16" s="68"/>
      <c r="AR16" s="68"/>
      <c r="AS16" s="69"/>
    </row>
    <row r="17" spans="1:45" s="52" customFormat="1" ht="14.25" customHeight="1">
      <c r="A17" s="132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  <c r="X17" s="114"/>
      <c r="Y17" s="115"/>
      <c r="Z17" s="115"/>
      <c r="AA17" s="115"/>
      <c r="AB17" s="115"/>
      <c r="AC17" s="115"/>
      <c r="AD17" s="115"/>
      <c r="AE17" s="115"/>
      <c r="AF17" s="115"/>
      <c r="AG17" s="115"/>
      <c r="AH17" s="116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2"/>
    </row>
    <row r="18" spans="1:45" s="7" customFormat="1" ht="19.5" customHeight="1" thickBot="1">
      <c r="A18" s="136"/>
      <c r="B18" s="73" t="str">
        <f>CONCATENATE($G$11,$I$11,".",$K$11,".","0",RIGHT($B$15,1),".",RIGHT(K18,1),$A16)</f>
        <v>L451.19.05.D1</v>
      </c>
      <c r="C18" s="74"/>
      <c r="D18" s="75"/>
      <c r="E18" s="137">
        <v>5</v>
      </c>
      <c r="F18" s="138" t="s">
        <v>5</v>
      </c>
      <c r="G18" s="137">
        <v>28</v>
      </c>
      <c r="H18" s="139">
        <v>0</v>
      </c>
      <c r="I18" s="139">
        <v>14</v>
      </c>
      <c r="J18" s="138">
        <v>14</v>
      </c>
      <c r="K18" s="140" t="s">
        <v>52</v>
      </c>
      <c r="L18" s="141">
        <f>125-56</f>
        <v>69</v>
      </c>
      <c r="M18" s="73" t="str">
        <f>CONCATENATE($G$11,$I$11,".",$K$11,".","0",RIGHT($M$15,1),".",RIGHT(V18,1),$A16)</f>
        <v>L451.19.06.D1</v>
      </c>
      <c r="N18" s="74"/>
      <c r="O18" s="75"/>
      <c r="P18" s="137">
        <v>5</v>
      </c>
      <c r="Q18" s="138" t="s">
        <v>5</v>
      </c>
      <c r="R18" s="137">
        <v>28</v>
      </c>
      <c r="S18" s="139">
        <v>0</v>
      </c>
      <c r="T18" s="139">
        <v>14</v>
      </c>
      <c r="U18" s="138">
        <v>14</v>
      </c>
      <c r="V18" s="140" t="s">
        <v>52</v>
      </c>
      <c r="W18" s="141">
        <f>125-56</f>
        <v>69</v>
      </c>
      <c r="X18" s="86" t="str">
        <f>CONCATENATE($G$11,$I$11,".",$K$11,".","0",RIGHT($X$15,1),".",RIGHT(AG18,1),$A$16,"-ij")</f>
        <v>L451.19.07.S1-ij</v>
      </c>
      <c r="Y18" s="87"/>
      <c r="Z18" s="88"/>
      <c r="AA18" s="142">
        <v>5</v>
      </c>
      <c r="AB18" s="143" t="s">
        <v>5</v>
      </c>
      <c r="AC18" s="144">
        <v>28</v>
      </c>
      <c r="AD18" s="145">
        <v>0</v>
      </c>
      <c r="AE18" s="145">
        <v>14</v>
      </c>
      <c r="AF18" s="146">
        <v>14</v>
      </c>
      <c r="AG18" s="143" t="s">
        <v>53</v>
      </c>
      <c r="AH18" s="147">
        <v>69</v>
      </c>
      <c r="AI18" s="86" t="str">
        <f>CONCATENATE($G$11,$I$11,".",$K$11,".","0",RIGHT($AI$15,1),".",RIGHT(AR18,1),$A$16,"-ij")</f>
        <v>L451.19.08.D1-ij</v>
      </c>
      <c r="AJ18" s="87"/>
      <c r="AK18" s="88"/>
      <c r="AL18" s="54">
        <v>3</v>
      </c>
      <c r="AM18" s="18" t="s">
        <v>5</v>
      </c>
      <c r="AN18" s="148">
        <v>28</v>
      </c>
      <c r="AO18" s="20">
        <v>0</v>
      </c>
      <c r="AP18" s="20">
        <v>14</v>
      </c>
      <c r="AQ18" s="149">
        <v>0</v>
      </c>
      <c r="AR18" s="18" t="s">
        <v>52</v>
      </c>
      <c r="AS18" s="56">
        <v>33</v>
      </c>
    </row>
    <row r="19" spans="1:45" s="7" customFormat="1" ht="19.5" customHeight="1" thickTop="1">
      <c r="A19" s="150" t="s">
        <v>67</v>
      </c>
      <c r="B19" s="67" t="s">
        <v>107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68" t="s">
        <v>116</v>
      </c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101" t="s">
        <v>93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13"/>
      <c r="AI19" s="68" t="s">
        <v>90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9"/>
    </row>
    <row r="20" spans="1:45" s="7" customFormat="1" ht="12.75" customHeight="1">
      <c r="A20" s="13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114"/>
      <c r="Y20" s="115"/>
      <c r="Z20" s="115"/>
      <c r="AA20" s="115"/>
      <c r="AB20" s="115"/>
      <c r="AC20" s="115"/>
      <c r="AD20" s="115"/>
      <c r="AE20" s="115"/>
      <c r="AF20" s="115"/>
      <c r="AG20" s="115"/>
      <c r="AH20" s="116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2"/>
    </row>
    <row r="21" spans="1:45" s="7" customFormat="1" ht="19.5" customHeight="1" thickBot="1">
      <c r="A21" s="136"/>
      <c r="B21" s="73" t="str">
        <f>CONCATENATE($G$11,$I$11,".",$K$11,".","0",RIGHT($B$15,1),".",RIGHT(K21,1),$A19)</f>
        <v>L451.19.05.D2</v>
      </c>
      <c r="C21" s="74"/>
      <c r="D21" s="75"/>
      <c r="E21" s="137">
        <v>5</v>
      </c>
      <c r="F21" s="138" t="s">
        <v>41</v>
      </c>
      <c r="G21" s="137">
        <v>28</v>
      </c>
      <c r="H21" s="139">
        <v>0</v>
      </c>
      <c r="I21" s="139">
        <v>28</v>
      </c>
      <c r="J21" s="138">
        <v>0</v>
      </c>
      <c r="K21" s="140" t="s">
        <v>52</v>
      </c>
      <c r="L21" s="141">
        <f>125-56</f>
        <v>69</v>
      </c>
      <c r="M21" s="86" t="str">
        <f>CONCATENATE($G$11,$I$11,".",$K$11,".","0",RIGHT($M$15,1),".",RIGHT(V21,1),$A$19,"-ij")</f>
        <v>L451.19.06.S2-ij</v>
      </c>
      <c r="N21" s="87"/>
      <c r="O21" s="88"/>
      <c r="P21" s="151">
        <v>4</v>
      </c>
      <c r="Q21" s="152" t="s">
        <v>5</v>
      </c>
      <c r="R21" s="151">
        <v>28</v>
      </c>
      <c r="S21" s="153">
        <v>0</v>
      </c>
      <c r="T21" s="153">
        <v>28</v>
      </c>
      <c r="U21" s="152">
        <v>0</v>
      </c>
      <c r="V21" s="140" t="s">
        <v>53</v>
      </c>
      <c r="W21" s="141">
        <f>125-56</f>
        <v>69</v>
      </c>
      <c r="X21" s="86" t="str">
        <f>CONCATENATE($G$11,$I$11,".",$K$11,".","0",RIGHT($X$15,1),".",RIGHT(AG21,1),$A$19,"-ij")</f>
        <v>L451.19.07.S2-ij</v>
      </c>
      <c r="Y21" s="87"/>
      <c r="Z21" s="88"/>
      <c r="AA21" s="142">
        <v>4</v>
      </c>
      <c r="AB21" s="143" t="s">
        <v>41</v>
      </c>
      <c r="AC21" s="144">
        <v>28</v>
      </c>
      <c r="AD21" s="145">
        <v>0</v>
      </c>
      <c r="AE21" s="145">
        <v>0</v>
      </c>
      <c r="AF21" s="146">
        <v>14</v>
      </c>
      <c r="AG21" s="143" t="s">
        <v>53</v>
      </c>
      <c r="AH21" s="147">
        <v>58</v>
      </c>
      <c r="AI21" s="86" t="str">
        <f>CONCATENATE($G$11,$I$11,".",$K$11,".","0",RIGHT($AI$15,1),".",RIGHT(AR21,1),$A$19,"-ij")</f>
        <v>L451.19.08.D2-ij</v>
      </c>
      <c r="AJ21" s="87"/>
      <c r="AK21" s="88"/>
      <c r="AL21" s="54">
        <v>4</v>
      </c>
      <c r="AM21" s="18" t="s">
        <v>5</v>
      </c>
      <c r="AN21" s="148">
        <v>28</v>
      </c>
      <c r="AO21" s="20">
        <v>0</v>
      </c>
      <c r="AP21" s="20">
        <v>14</v>
      </c>
      <c r="AQ21" s="149">
        <v>0</v>
      </c>
      <c r="AR21" s="18" t="s">
        <v>52</v>
      </c>
      <c r="AS21" s="56">
        <v>58</v>
      </c>
    </row>
    <row r="22" spans="1:45" s="7" customFormat="1" ht="19.5" customHeight="1" thickTop="1">
      <c r="A22" s="150" t="s">
        <v>68</v>
      </c>
      <c r="B22" s="67" t="s">
        <v>109</v>
      </c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68" t="s">
        <v>117</v>
      </c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101" t="s">
        <v>94</v>
      </c>
      <c r="Y22" s="102"/>
      <c r="Z22" s="102"/>
      <c r="AA22" s="102"/>
      <c r="AB22" s="102"/>
      <c r="AC22" s="102"/>
      <c r="AD22" s="102"/>
      <c r="AE22" s="102"/>
      <c r="AF22" s="102"/>
      <c r="AG22" s="102"/>
      <c r="AH22" s="113"/>
      <c r="AI22" s="68" t="s">
        <v>91</v>
      </c>
      <c r="AJ22" s="68"/>
      <c r="AK22" s="68"/>
      <c r="AL22" s="68"/>
      <c r="AM22" s="68"/>
      <c r="AN22" s="68"/>
      <c r="AO22" s="68"/>
      <c r="AP22" s="68"/>
      <c r="AQ22" s="68"/>
      <c r="AR22" s="68"/>
      <c r="AS22" s="69"/>
    </row>
    <row r="23" spans="1:45" s="7" customFormat="1" ht="14.25" customHeight="1">
      <c r="A23" s="13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14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2"/>
    </row>
    <row r="24" spans="1:45" s="7" customFormat="1" ht="19.5" customHeight="1" thickBot="1">
      <c r="A24" s="136"/>
      <c r="B24" s="73" t="str">
        <f>CONCATENATE($G$11,$I$11,".",$K$11,".","0",RIGHT($B$15,1),".",RIGHT(K24,1),$A22)</f>
        <v>L451.19.05.D3</v>
      </c>
      <c r="C24" s="74"/>
      <c r="D24" s="75"/>
      <c r="E24" s="137">
        <v>4</v>
      </c>
      <c r="F24" s="138" t="s">
        <v>5</v>
      </c>
      <c r="G24" s="137">
        <v>28</v>
      </c>
      <c r="H24" s="139">
        <v>0</v>
      </c>
      <c r="I24" s="139">
        <v>28</v>
      </c>
      <c r="J24" s="138">
        <v>0</v>
      </c>
      <c r="K24" s="140" t="s">
        <v>52</v>
      </c>
      <c r="L24" s="141">
        <f>125-56</f>
        <v>69</v>
      </c>
      <c r="M24" s="73" t="str">
        <f>CONCATENATE($G$11,$I$11,".",$K$11,".","0",RIGHT($M$15,1),".",RIGHT(V24,1),$A22)</f>
        <v>L451.19.06.D3</v>
      </c>
      <c r="N24" s="74"/>
      <c r="O24" s="75"/>
      <c r="P24" s="151">
        <v>4</v>
      </c>
      <c r="Q24" s="152" t="s">
        <v>5</v>
      </c>
      <c r="R24" s="151">
        <v>28</v>
      </c>
      <c r="S24" s="153">
        <v>0</v>
      </c>
      <c r="T24" s="153">
        <v>14</v>
      </c>
      <c r="U24" s="152">
        <v>14</v>
      </c>
      <c r="V24" s="140" t="s">
        <v>52</v>
      </c>
      <c r="W24" s="141">
        <f>100-56</f>
        <v>44</v>
      </c>
      <c r="X24" s="86" t="str">
        <f>CONCATENATE($G$11,$I$11,".",$K$11,".","0",RIGHT($X$15,1),".",RIGHT(AG24,1),$A$22,"-ij")</f>
        <v>L451.19.07.S3-ij</v>
      </c>
      <c r="Y24" s="87"/>
      <c r="Z24" s="88"/>
      <c r="AA24" s="142">
        <v>4</v>
      </c>
      <c r="AB24" s="143" t="s">
        <v>41</v>
      </c>
      <c r="AC24" s="144">
        <v>28</v>
      </c>
      <c r="AD24" s="145">
        <v>0</v>
      </c>
      <c r="AE24" s="145">
        <v>14</v>
      </c>
      <c r="AF24" s="146">
        <v>14</v>
      </c>
      <c r="AG24" s="143" t="s">
        <v>53</v>
      </c>
      <c r="AH24" s="147">
        <v>44</v>
      </c>
      <c r="AI24" s="86" t="str">
        <f>CONCATENATE($G$11,$I$11,".",$K$11,".","0",RIGHT($AI$15,1),".",RIGHT(AR24,1),$A$22,"-ij")</f>
        <v>L451.19.08.D3-ij</v>
      </c>
      <c r="AJ24" s="87"/>
      <c r="AK24" s="88"/>
      <c r="AL24" s="54">
        <v>3</v>
      </c>
      <c r="AM24" s="18" t="s">
        <v>5</v>
      </c>
      <c r="AN24" s="148">
        <v>28</v>
      </c>
      <c r="AO24" s="20">
        <v>0</v>
      </c>
      <c r="AP24" s="20">
        <v>14</v>
      </c>
      <c r="AQ24" s="149">
        <v>0</v>
      </c>
      <c r="AR24" s="18" t="s">
        <v>52</v>
      </c>
      <c r="AS24" s="56">
        <v>33</v>
      </c>
    </row>
    <row r="25" spans="1:45" s="7" customFormat="1" ht="19.5" customHeight="1" thickTop="1">
      <c r="A25" s="150" t="s">
        <v>69</v>
      </c>
      <c r="B25" s="67" t="s">
        <v>108</v>
      </c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68" t="s">
        <v>118</v>
      </c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101" t="s">
        <v>95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13"/>
      <c r="AI25" s="68" t="s">
        <v>104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9"/>
    </row>
    <row r="26" spans="1:45" s="7" customFormat="1" ht="9" customHeight="1">
      <c r="A26" s="132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114"/>
      <c r="Y26" s="115"/>
      <c r="Z26" s="115"/>
      <c r="AA26" s="115"/>
      <c r="AB26" s="115"/>
      <c r="AC26" s="115"/>
      <c r="AD26" s="115"/>
      <c r="AE26" s="115"/>
      <c r="AF26" s="115"/>
      <c r="AG26" s="115"/>
      <c r="AH26" s="116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2"/>
    </row>
    <row r="27" spans="1:45" s="7" customFormat="1" ht="19.5" customHeight="1" thickBot="1">
      <c r="A27" s="136"/>
      <c r="B27" s="73" t="str">
        <f>CONCATENATE($G$11,$I$11,".",$K$11,".","0",RIGHT($B$15,1),".",RIGHT(K27,1),$A25)</f>
        <v>L451.19.05.S4</v>
      </c>
      <c r="C27" s="74"/>
      <c r="D27" s="75"/>
      <c r="E27" s="137">
        <v>4</v>
      </c>
      <c r="F27" s="138" t="s">
        <v>5</v>
      </c>
      <c r="G27" s="137">
        <v>28</v>
      </c>
      <c r="H27" s="139">
        <v>0</v>
      </c>
      <c r="I27" s="139">
        <v>28</v>
      </c>
      <c r="J27" s="138">
        <v>0</v>
      </c>
      <c r="K27" s="140" t="s">
        <v>53</v>
      </c>
      <c r="L27" s="141">
        <f>100-56</f>
        <v>44</v>
      </c>
      <c r="M27" s="86" t="str">
        <f>CONCATENATE($G$11,$I$11,".",$K$11,".","0",RIGHT($M$15,1),".",RIGHT(V27,1),$A$25,"-ij")</f>
        <v>L451.19.06.S4-ij</v>
      </c>
      <c r="N27" s="87"/>
      <c r="O27" s="88"/>
      <c r="P27" s="151">
        <v>4</v>
      </c>
      <c r="Q27" s="152" t="s">
        <v>5</v>
      </c>
      <c r="R27" s="151">
        <v>28</v>
      </c>
      <c r="S27" s="153">
        <v>0</v>
      </c>
      <c r="T27" s="153">
        <v>28</v>
      </c>
      <c r="U27" s="152">
        <v>0</v>
      </c>
      <c r="V27" s="140" t="s">
        <v>53</v>
      </c>
      <c r="W27" s="141">
        <f>100-56</f>
        <v>44</v>
      </c>
      <c r="X27" s="86" t="str">
        <f>CONCATENATE($G$11,$I$11,".",$K$11,".","0",RIGHT($X$15,1),".",RIGHT(AG27,1),$A$25,"-ij")</f>
        <v>L451.19.07.D4-ij</v>
      </c>
      <c r="Y27" s="87"/>
      <c r="Z27" s="88"/>
      <c r="AA27" s="142">
        <v>5</v>
      </c>
      <c r="AB27" s="143" t="s">
        <v>5</v>
      </c>
      <c r="AC27" s="144">
        <v>28</v>
      </c>
      <c r="AD27" s="145">
        <v>0</v>
      </c>
      <c r="AE27" s="145">
        <v>14</v>
      </c>
      <c r="AF27" s="146">
        <v>14</v>
      </c>
      <c r="AG27" s="143" t="s">
        <v>52</v>
      </c>
      <c r="AH27" s="147">
        <v>69</v>
      </c>
      <c r="AI27" s="86" t="str">
        <f>CONCATENATE($G$11,$I$11,".",$K$11,".","0",RIGHT($AI$15,1),".",RIGHT(AR27,1),$A$25,"-ij")</f>
        <v>L451.19.08.D4-ij</v>
      </c>
      <c r="AJ27" s="87"/>
      <c r="AK27" s="88"/>
      <c r="AL27" s="54">
        <v>3</v>
      </c>
      <c r="AM27" s="18" t="s">
        <v>5</v>
      </c>
      <c r="AN27" s="148">
        <v>14</v>
      </c>
      <c r="AO27" s="20">
        <v>0</v>
      </c>
      <c r="AP27" s="20">
        <v>14</v>
      </c>
      <c r="AQ27" s="149">
        <v>0</v>
      </c>
      <c r="AR27" s="18" t="s">
        <v>52</v>
      </c>
      <c r="AS27" s="56">
        <v>47</v>
      </c>
    </row>
    <row r="28" spans="1:45" s="7" customFormat="1" ht="19.5" customHeight="1" thickTop="1">
      <c r="A28" s="150" t="s">
        <v>70</v>
      </c>
      <c r="B28" s="67" t="s">
        <v>110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8" t="s">
        <v>119</v>
      </c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101" t="s">
        <v>96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13"/>
      <c r="AI28" s="67" t="s">
        <v>105</v>
      </c>
      <c r="AJ28" s="68"/>
      <c r="AK28" s="68"/>
      <c r="AL28" s="68"/>
      <c r="AM28" s="68"/>
      <c r="AN28" s="68"/>
      <c r="AO28" s="68"/>
      <c r="AP28" s="68"/>
      <c r="AQ28" s="68"/>
      <c r="AR28" s="68"/>
      <c r="AS28" s="69"/>
    </row>
    <row r="29" spans="1:45" s="7" customFormat="1" ht="7.5" customHeight="1">
      <c r="A29" s="132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6"/>
      <c r="AI29" s="70"/>
      <c r="AJ29" s="71"/>
      <c r="AK29" s="71"/>
      <c r="AL29" s="71"/>
      <c r="AM29" s="71"/>
      <c r="AN29" s="71"/>
      <c r="AO29" s="71"/>
      <c r="AP29" s="71"/>
      <c r="AQ29" s="71"/>
      <c r="AR29" s="71"/>
      <c r="AS29" s="72"/>
    </row>
    <row r="30" spans="1:45" s="7" customFormat="1" ht="19.5" customHeight="1" thickBot="1">
      <c r="A30" s="136"/>
      <c r="B30" s="73" t="str">
        <f>CONCATENATE($G$11,$I$11,".",$K$11,".","0",RIGHT($B$15,1),".",RIGHT(K30,1),$A28)</f>
        <v>L451.19.05.D5</v>
      </c>
      <c r="C30" s="74"/>
      <c r="D30" s="75"/>
      <c r="E30" s="137">
        <v>3</v>
      </c>
      <c r="F30" s="138" t="s">
        <v>5</v>
      </c>
      <c r="G30" s="137">
        <v>28</v>
      </c>
      <c r="H30" s="139">
        <v>0</v>
      </c>
      <c r="I30" s="139">
        <v>28</v>
      </c>
      <c r="J30" s="138">
        <v>0</v>
      </c>
      <c r="K30" s="140" t="s">
        <v>52</v>
      </c>
      <c r="L30" s="141">
        <f>75-56</f>
        <v>19</v>
      </c>
      <c r="M30" s="73" t="str">
        <f>CONCATENATE($G$11,$I$11,".",$K$11,".","0",RIGHT($M$15,1),".",RIGHT(V30,1),$A28)</f>
        <v>L451.19.06.D5</v>
      </c>
      <c r="N30" s="74"/>
      <c r="O30" s="75"/>
      <c r="P30" s="151">
        <v>2</v>
      </c>
      <c r="Q30" s="152" t="s">
        <v>41</v>
      </c>
      <c r="R30" s="151">
        <v>14</v>
      </c>
      <c r="S30" s="153">
        <v>14</v>
      </c>
      <c r="T30" s="153">
        <v>0</v>
      </c>
      <c r="U30" s="152">
        <v>0</v>
      </c>
      <c r="V30" s="140" t="s">
        <v>52</v>
      </c>
      <c r="W30" s="141">
        <f>50-28</f>
        <v>22</v>
      </c>
      <c r="X30" s="86" t="str">
        <f>CONCATENATE($G$11,$I$11,".",$K$11,".","0",RIGHT($X$15,1),".",RIGHT(AG30,1),$A$28,"-ij")</f>
        <v>L451.19.07.S5-ij</v>
      </c>
      <c r="Y30" s="87"/>
      <c r="Z30" s="88"/>
      <c r="AA30" s="142">
        <v>4</v>
      </c>
      <c r="AB30" s="143" t="s">
        <v>5</v>
      </c>
      <c r="AC30" s="144">
        <v>28</v>
      </c>
      <c r="AD30" s="145">
        <v>0</v>
      </c>
      <c r="AE30" s="145">
        <v>14</v>
      </c>
      <c r="AF30" s="146">
        <v>14</v>
      </c>
      <c r="AG30" s="143" t="s">
        <v>53</v>
      </c>
      <c r="AH30" s="147">
        <v>44</v>
      </c>
      <c r="AI30" s="86" t="str">
        <f>CONCATENATE($G$11,$I$11,".",$K$11,".","0",RIGHT($AI$15,1),".",RIGHT(AR30,1),$A$25,"-ij")</f>
        <v>L451.19.08.C4-ij</v>
      </c>
      <c r="AJ30" s="87"/>
      <c r="AK30" s="88"/>
      <c r="AL30" s="54">
        <v>2</v>
      </c>
      <c r="AM30" s="18" t="s">
        <v>5</v>
      </c>
      <c r="AN30" s="148">
        <v>14</v>
      </c>
      <c r="AO30" s="20">
        <v>14</v>
      </c>
      <c r="AP30" s="20">
        <v>0</v>
      </c>
      <c r="AQ30" s="149">
        <v>0</v>
      </c>
      <c r="AR30" s="18" t="s">
        <v>40</v>
      </c>
      <c r="AS30" s="56">
        <v>22</v>
      </c>
    </row>
    <row r="31" spans="1:45" s="7" customFormat="1" ht="19.5" customHeight="1" thickTop="1">
      <c r="A31" s="150" t="s">
        <v>71</v>
      </c>
      <c r="B31" s="67" t="s">
        <v>111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68" t="s">
        <v>120</v>
      </c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101" t="s">
        <v>97</v>
      </c>
      <c r="Y31" s="102"/>
      <c r="Z31" s="102"/>
      <c r="AA31" s="102"/>
      <c r="AB31" s="102"/>
      <c r="AC31" s="102"/>
      <c r="AD31" s="102"/>
      <c r="AE31" s="102"/>
      <c r="AF31" s="102"/>
      <c r="AG31" s="102"/>
      <c r="AH31" s="113"/>
      <c r="AI31" s="67" t="s">
        <v>136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9"/>
    </row>
    <row r="32" spans="1:45" s="7" customFormat="1" ht="11.25" customHeight="1">
      <c r="A32" s="132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  <c r="X32" s="114"/>
      <c r="Y32" s="115"/>
      <c r="Z32" s="115"/>
      <c r="AA32" s="115"/>
      <c r="AB32" s="115"/>
      <c r="AC32" s="115"/>
      <c r="AD32" s="115"/>
      <c r="AE32" s="115"/>
      <c r="AF32" s="115"/>
      <c r="AG32" s="115"/>
      <c r="AH32" s="116"/>
      <c r="AI32" s="70"/>
      <c r="AJ32" s="71"/>
      <c r="AK32" s="71"/>
      <c r="AL32" s="71"/>
      <c r="AM32" s="71"/>
      <c r="AN32" s="71"/>
      <c r="AO32" s="71"/>
      <c r="AP32" s="71"/>
      <c r="AQ32" s="71"/>
      <c r="AR32" s="71"/>
      <c r="AS32" s="72"/>
    </row>
    <row r="33" spans="1:45" s="7" customFormat="1" ht="19.5" customHeight="1" thickBot="1">
      <c r="A33" s="136"/>
      <c r="B33" s="73" t="str">
        <f>CONCATENATE($G$11,$I$11,".",$K$11,".","0",RIGHT($B$15,1),".",RIGHT(K33,1),$A31)</f>
        <v>L451.19.05.S6</v>
      </c>
      <c r="C33" s="74"/>
      <c r="D33" s="75"/>
      <c r="E33" s="137">
        <v>4</v>
      </c>
      <c r="F33" s="138" t="s">
        <v>41</v>
      </c>
      <c r="G33" s="137">
        <v>28</v>
      </c>
      <c r="H33" s="139">
        <v>0</v>
      </c>
      <c r="I33" s="139">
        <v>14</v>
      </c>
      <c r="J33" s="138">
        <v>14</v>
      </c>
      <c r="K33" s="140" t="s">
        <v>53</v>
      </c>
      <c r="L33" s="141">
        <f>100-56</f>
        <v>44</v>
      </c>
      <c r="M33" s="86" t="str">
        <f>CONCATENATE($G$11,$I$11,".",$K$11,".","0",RIGHT($M$15,1),".",RIGHT(V33,1),$A$31,"-ij")</f>
        <v>L451.19.06.D6-ij</v>
      </c>
      <c r="N33" s="87"/>
      <c r="O33" s="88"/>
      <c r="P33" s="151">
        <v>4</v>
      </c>
      <c r="Q33" s="152" t="s">
        <v>41</v>
      </c>
      <c r="R33" s="151">
        <v>28</v>
      </c>
      <c r="S33" s="153">
        <v>0</v>
      </c>
      <c r="T33" s="153">
        <v>28</v>
      </c>
      <c r="U33" s="152">
        <v>0</v>
      </c>
      <c r="V33" s="140" t="s">
        <v>52</v>
      </c>
      <c r="W33" s="141">
        <f>100-56</f>
        <v>44</v>
      </c>
      <c r="X33" s="86" t="str">
        <f>CONCATENATE($G$11,$I$11,".",$K$11,".","0",RIGHT($X$15,1),".",RIGHT(AG33,1),$A$31,"-ij")</f>
        <v>L451.19.07.S6-ij</v>
      </c>
      <c r="Y33" s="87"/>
      <c r="Z33" s="88"/>
      <c r="AA33" s="142">
        <v>4</v>
      </c>
      <c r="AB33" s="143" t="s">
        <v>41</v>
      </c>
      <c r="AC33" s="144">
        <v>28</v>
      </c>
      <c r="AD33" s="145">
        <v>0</v>
      </c>
      <c r="AE33" s="145">
        <v>14</v>
      </c>
      <c r="AF33" s="146">
        <v>0</v>
      </c>
      <c r="AG33" s="143" t="s">
        <v>53</v>
      </c>
      <c r="AH33" s="147">
        <v>58</v>
      </c>
      <c r="AI33" s="73" t="s">
        <v>133</v>
      </c>
      <c r="AJ33" s="74"/>
      <c r="AK33" s="75"/>
      <c r="AL33" s="54">
        <v>5</v>
      </c>
      <c r="AM33" s="18" t="s">
        <v>41</v>
      </c>
      <c r="AN33" s="148"/>
      <c r="AO33" s="20"/>
      <c r="AP33" s="20"/>
      <c r="AQ33" s="149">
        <v>182</v>
      </c>
      <c r="AR33" s="18" t="s">
        <v>53</v>
      </c>
      <c r="AS33" s="56">
        <v>193</v>
      </c>
    </row>
    <row r="34" spans="1:45" s="7" customFormat="1" ht="19.5" customHeight="1" thickTop="1">
      <c r="A34" s="150" t="s">
        <v>72</v>
      </c>
      <c r="B34" s="67" t="s">
        <v>112</v>
      </c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68" t="s">
        <v>121</v>
      </c>
      <c r="N34" s="68"/>
      <c r="O34" s="68"/>
      <c r="P34" s="68"/>
      <c r="Q34" s="68"/>
      <c r="R34" s="68"/>
      <c r="S34" s="68"/>
      <c r="T34" s="68"/>
      <c r="U34" s="68"/>
      <c r="V34" s="68"/>
      <c r="W34" s="69"/>
      <c r="X34" s="101" t="s">
        <v>98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13"/>
      <c r="AI34" s="68" t="s">
        <v>137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9"/>
    </row>
    <row r="35" spans="1:45" s="7" customFormat="1" ht="6.75" customHeight="1">
      <c r="A35" s="132"/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2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  <c r="X35" s="114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2"/>
    </row>
    <row r="36" spans="1:45" s="7" customFormat="1" ht="19.5" customHeight="1" thickBot="1">
      <c r="A36" s="136"/>
      <c r="B36" s="73" t="str">
        <f>CONCATENATE($G$11,$I$11,".",$K$11,".","0",RIGHT($B$15,1),".",RIGHT(K36,1),$A34)</f>
        <v>L451.19.05.D7</v>
      </c>
      <c r="C36" s="74"/>
      <c r="D36" s="75"/>
      <c r="E36" s="137">
        <v>2</v>
      </c>
      <c r="F36" s="138" t="s">
        <v>41</v>
      </c>
      <c r="G36" s="137">
        <v>14</v>
      </c>
      <c r="H36" s="139">
        <v>14</v>
      </c>
      <c r="I36" s="139">
        <v>0</v>
      </c>
      <c r="J36" s="138">
        <v>0</v>
      </c>
      <c r="K36" s="140" t="s">
        <v>52</v>
      </c>
      <c r="L36" s="141">
        <f>50-28</f>
        <v>22</v>
      </c>
      <c r="M36" s="86" t="str">
        <f>CONCATENATE($G$11,$I$11,".",$K$11,".","0",RIGHT($M$15,1),".",RIGHT(V36,1),$A$34,"-ij")</f>
        <v>L451.19.06.S7-ij</v>
      </c>
      <c r="N36" s="87"/>
      <c r="O36" s="88"/>
      <c r="P36" s="151">
        <v>4</v>
      </c>
      <c r="Q36" s="152" t="s">
        <v>41</v>
      </c>
      <c r="R36" s="151">
        <v>28</v>
      </c>
      <c r="S36" s="153">
        <v>0</v>
      </c>
      <c r="T36" s="153">
        <v>28</v>
      </c>
      <c r="U36" s="152">
        <v>0</v>
      </c>
      <c r="V36" s="140" t="s">
        <v>53</v>
      </c>
      <c r="W36" s="141">
        <f>100-56</f>
        <v>44</v>
      </c>
      <c r="X36" s="86" t="str">
        <f>CONCATENATE($G$11,$I$11,".",$K$11,".","0",RIGHT($X$15,1),".",RIGHT(AG36,1),$A$34,"-ij")</f>
        <v>L451.19.07.S7-ij</v>
      </c>
      <c r="Y36" s="87"/>
      <c r="Z36" s="88"/>
      <c r="AA36" s="142">
        <v>4</v>
      </c>
      <c r="AB36" s="143" t="s">
        <v>5</v>
      </c>
      <c r="AC36" s="144">
        <v>28</v>
      </c>
      <c r="AD36" s="145">
        <v>0</v>
      </c>
      <c r="AE36" s="145">
        <v>14</v>
      </c>
      <c r="AF36" s="146">
        <v>14</v>
      </c>
      <c r="AG36" s="143" t="s">
        <v>53</v>
      </c>
      <c r="AH36" s="147">
        <v>44</v>
      </c>
      <c r="AI36" s="73" t="s">
        <v>134</v>
      </c>
      <c r="AJ36" s="74"/>
      <c r="AK36" s="75"/>
      <c r="AL36" s="54">
        <v>10</v>
      </c>
      <c r="AM36" s="18" t="s">
        <v>5</v>
      </c>
      <c r="AN36" s="148"/>
      <c r="AO36" s="20"/>
      <c r="AP36" s="20"/>
      <c r="AQ36" s="149"/>
      <c r="AR36" s="18" t="s">
        <v>53</v>
      </c>
      <c r="AS36" s="56"/>
    </row>
    <row r="37" spans="1:45" s="7" customFormat="1" ht="19.5" customHeight="1" thickTop="1">
      <c r="A37" s="150" t="s">
        <v>73</v>
      </c>
      <c r="B37" s="67" t="s">
        <v>113</v>
      </c>
      <c r="C37" s="68"/>
      <c r="D37" s="68"/>
      <c r="E37" s="103"/>
      <c r="F37" s="103"/>
      <c r="G37" s="103"/>
      <c r="H37" s="103"/>
      <c r="I37" s="103"/>
      <c r="J37" s="103"/>
      <c r="K37" s="103"/>
      <c r="L37" s="104"/>
      <c r="M37" s="67" t="s">
        <v>113</v>
      </c>
      <c r="N37" s="68"/>
      <c r="O37" s="68"/>
      <c r="P37" s="103"/>
      <c r="Q37" s="103"/>
      <c r="R37" s="103"/>
      <c r="S37" s="103"/>
      <c r="T37" s="103"/>
      <c r="U37" s="103"/>
      <c r="V37" s="103"/>
      <c r="W37" s="104"/>
      <c r="X37" s="101"/>
      <c r="Y37" s="102"/>
      <c r="Z37" s="102"/>
      <c r="AA37" s="108"/>
      <c r="AB37" s="108"/>
      <c r="AC37" s="108"/>
      <c r="AD37" s="108"/>
      <c r="AE37" s="108"/>
      <c r="AF37" s="108"/>
      <c r="AG37" s="108"/>
      <c r="AH37" s="109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</row>
    <row r="38" spans="1:45" s="7" customFormat="1" ht="8.25" customHeight="1" thickBot="1">
      <c r="A38" s="132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7"/>
      <c r="M38" s="105"/>
      <c r="N38" s="106"/>
      <c r="O38" s="106"/>
      <c r="P38" s="106"/>
      <c r="Q38" s="106"/>
      <c r="R38" s="106"/>
      <c r="S38" s="106"/>
      <c r="T38" s="106"/>
      <c r="U38" s="106"/>
      <c r="V38" s="106"/>
      <c r="W38" s="107"/>
      <c r="X38" s="110"/>
      <c r="Y38" s="111"/>
      <c r="Z38" s="111"/>
      <c r="AA38" s="111"/>
      <c r="AB38" s="111"/>
      <c r="AC38" s="111"/>
      <c r="AD38" s="111"/>
      <c r="AE38" s="111"/>
      <c r="AF38" s="111"/>
      <c r="AG38" s="111"/>
      <c r="AH38" s="112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2"/>
    </row>
    <row r="39" spans="1:45" s="7" customFormat="1" ht="26.25" customHeight="1" thickBot="1" thickTop="1">
      <c r="A39" s="136"/>
      <c r="B39" s="73" t="str">
        <f>CONCATENATE($G$11,$I$11,".",$K$11,".","0",RIGHT($B$15,1),".",RIGHT(K39,1),$A37)</f>
        <v>L451.19.05.S8</v>
      </c>
      <c r="C39" s="74"/>
      <c r="D39" s="75"/>
      <c r="E39" s="54">
        <v>3</v>
      </c>
      <c r="F39" s="18" t="s">
        <v>114</v>
      </c>
      <c r="G39" s="148"/>
      <c r="H39" s="20"/>
      <c r="I39" s="20"/>
      <c r="J39" s="149"/>
      <c r="K39" s="18" t="s">
        <v>53</v>
      </c>
      <c r="L39" s="56">
        <v>10</v>
      </c>
      <c r="M39" s="86" t="str">
        <f>CONCATENATE($G$11,$I$11,".",$K$11,".","0",RIGHT($M$15,1),".",RIGHT(V39,1),$A$34)</f>
        <v>L451.19.06.S7</v>
      </c>
      <c r="N39" s="87"/>
      <c r="O39" s="88"/>
      <c r="P39" s="54">
        <v>3</v>
      </c>
      <c r="Q39" s="18" t="s">
        <v>114</v>
      </c>
      <c r="R39" s="148"/>
      <c r="S39" s="20"/>
      <c r="T39" s="20"/>
      <c r="U39" s="149"/>
      <c r="V39" s="18" t="s">
        <v>53</v>
      </c>
      <c r="W39" s="55">
        <v>10</v>
      </c>
      <c r="X39" s="101"/>
      <c r="Y39" s="102"/>
      <c r="Z39" s="102"/>
      <c r="AA39" s="54"/>
      <c r="AB39" s="18"/>
      <c r="AC39" s="148"/>
      <c r="AD39" s="20"/>
      <c r="AE39" s="20"/>
      <c r="AF39" s="149"/>
      <c r="AG39" s="74"/>
      <c r="AH39" s="74"/>
      <c r="AI39" s="101"/>
      <c r="AJ39" s="102"/>
      <c r="AK39" s="102"/>
      <c r="AL39" s="54"/>
      <c r="AM39" s="18"/>
      <c r="AN39" s="148"/>
      <c r="AO39" s="20"/>
      <c r="AP39" s="20"/>
      <c r="AQ39" s="149"/>
      <c r="AR39" s="18"/>
      <c r="AS39" s="56"/>
    </row>
    <row r="40" spans="1:45" s="7" customFormat="1" ht="19.5" customHeight="1" thickTop="1">
      <c r="A40" s="150" t="s">
        <v>74</v>
      </c>
      <c r="B40" s="154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103"/>
      <c r="N40" s="103"/>
      <c r="O40" s="103"/>
      <c r="P40" s="68"/>
      <c r="Q40" s="68"/>
      <c r="R40" s="68"/>
      <c r="S40" s="68"/>
      <c r="T40" s="68"/>
      <c r="U40" s="68"/>
      <c r="V40" s="68"/>
      <c r="W40" s="69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9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9"/>
    </row>
    <row r="41" spans="1:45" s="7" customFormat="1" ht="3.75" customHeight="1">
      <c r="A41" s="132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2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2"/>
    </row>
    <row r="42" spans="1:45" s="7" customFormat="1" ht="16.5" customHeight="1" thickBot="1">
      <c r="A42" s="136"/>
      <c r="B42" s="73"/>
      <c r="C42" s="74"/>
      <c r="D42" s="75"/>
      <c r="E42" s="54"/>
      <c r="F42" s="18"/>
      <c r="G42" s="148"/>
      <c r="H42" s="20"/>
      <c r="I42" s="20"/>
      <c r="J42" s="149"/>
      <c r="K42" s="18"/>
      <c r="L42" s="56"/>
      <c r="M42" s="73"/>
      <c r="N42" s="74"/>
      <c r="O42" s="75"/>
      <c r="P42" s="54"/>
      <c r="Q42" s="18"/>
      <c r="R42" s="148"/>
      <c r="S42" s="20"/>
      <c r="T42" s="20"/>
      <c r="U42" s="149"/>
      <c r="V42" s="18"/>
      <c r="W42" s="56"/>
      <c r="X42" s="73"/>
      <c r="Y42" s="74"/>
      <c r="Z42" s="75"/>
      <c r="AA42" s="54"/>
      <c r="AB42" s="18"/>
      <c r="AC42" s="148"/>
      <c r="AD42" s="20"/>
      <c r="AE42" s="20"/>
      <c r="AF42" s="149"/>
      <c r="AG42" s="18"/>
      <c r="AH42" s="56"/>
      <c r="AI42" s="73"/>
      <c r="AJ42" s="74"/>
      <c r="AK42" s="75"/>
      <c r="AL42" s="54"/>
      <c r="AM42" s="18"/>
      <c r="AN42" s="148"/>
      <c r="AO42" s="20"/>
      <c r="AP42" s="20"/>
      <c r="AQ42" s="149"/>
      <c r="AR42" s="18"/>
      <c r="AS42" s="56"/>
    </row>
    <row r="43" spans="1:45" s="7" customFormat="1" ht="19.5" customHeight="1" thickTop="1">
      <c r="A43" s="155" t="s">
        <v>37</v>
      </c>
      <c r="B43" s="89" t="s">
        <v>1</v>
      </c>
      <c r="C43" s="90"/>
      <c r="D43" s="91"/>
      <c r="E43" s="156">
        <f>SUM(G18:J18,G21:J21,G24:J24,G27:J27,G30:J30,G33:J33,G36:J36,G39:J39,G42:J42)</f>
        <v>364</v>
      </c>
      <c r="F43" s="157"/>
      <c r="G43" s="158" t="s">
        <v>19</v>
      </c>
      <c r="H43" s="156"/>
      <c r="I43" s="156"/>
      <c r="J43" s="157"/>
      <c r="K43" s="158">
        <f>SUM(L18,L21,L24,L27,L30,L33,L36,L39,L42)</f>
        <v>346</v>
      </c>
      <c r="L43" s="157"/>
      <c r="M43" s="89" t="s">
        <v>1</v>
      </c>
      <c r="N43" s="90"/>
      <c r="O43" s="91"/>
      <c r="P43" s="156">
        <f>SUM(R18:U18,R21:U21,R24:U24,R27:U27,R30:U30,R33:U33,R36:U36,R39:U39,R42:U42)</f>
        <v>364</v>
      </c>
      <c r="Q43" s="157"/>
      <c r="R43" s="158" t="s">
        <v>19</v>
      </c>
      <c r="S43" s="156"/>
      <c r="T43" s="156"/>
      <c r="U43" s="157"/>
      <c r="V43" s="158">
        <f>SUM(W18,W21,W24,W27,W30,W33,W36,W39,W42)</f>
        <v>346</v>
      </c>
      <c r="W43" s="157"/>
      <c r="X43" s="89" t="s">
        <v>1</v>
      </c>
      <c r="Y43" s="90"/>
      <c r="Z43" s="91"/>
      <c r="AA43" s="156">
        <f>SUM(AC18:AF18,AC21:AF21,AC24:AF24,AC27:AF27,AC30:AF30,AC33:AF33,AC36:AF36,AC39:AF39,AC42:AF42)</f>
        <v>364</v>
      </c>
      <c r="AB43" s="157"/>
      <c r="AC43" s="158" t="s">
        <v>19</v>
      </c>
      <c r="AD43" s="156"/>
      <c r="AE43" s="156"/>
      <c r="AF43" s="157"/>
      <c r="AG43" s="158">
        <f>SUM(AH18,AH21,AH24,AH27,AH30,AH33,AH36,AH39,AH42)</f>
        <v>386</v>
      </c>
      <c r="AH43" s="157"/>
      <c r="AI43" s="89" t="s">
        <v>1</v>
      </c>
      <c r="AJ43" s="90"/>
      <c r="AK43" s="91"/>
      <c r="AL43" s="156">
        <f>SUM(AN18:AQ18,AN21:AQ21,AN24:AQ24,AN27:AQ27,AN30:AQ30,AN33:AQ33,AN36:AQ36,AN39:AQ39,AN42:AQ42)</f>
        <v>364</v>
      </c>
      <c r="AM43" s="157"/>
      <c r="AN43" s="158" t="s">
        <v>19</v>
      </c>
      <c r="AO43" s="156"/>
      <c r="AP43" s="156"/>
      <c r="AQ43" s="157"/>
      <c r="AR43" s="158">
        <f>SUM(AS18,AS21,AS24,AS27,AS30,AS33,AS36,AS39,AS42)</f>
        <v>386</v>
      </c>
      <c r="AS43" s="157"/>
    </row>
    <row r="44" spans="1:45" s="7" customFormat="1" ht="37.5" customHeight="1" thickBot="1">
      <c r="A44" s="159"/>
      <c r="B44" s="92" t="s">
        <v>2</v>
      </c>
      <c r="C44" s="93"/>
      <c r="D44" s="94"/>
      <c r="E44" s="160">
        <f>SUM(E18,E21,E24,E27,E30,E33,E36,E39,E42)</f>
        <v>30</v>
      </c>
      <c r="F44" s="161"/>
      <c r="G44" s="92" t="s">
        <v>18</v>
      </c>
      <c r="H44" s="93"/>
      <c r="I44" s="93"/>
      <c r="J44" s="162"/>
      <c r="K44" s="92" t="s">
        <v>122</v>
      </c>
      <c r="L44" s="162"/>
      <c r="M44" s="92" t="s">
        <v>2</v>
      </c>
      <c r="N44" s="93"/>
      <c r="O44" s="94"/>
      <c r="P44" s="160">
        <f>SUM(P18,P21,P24,P27,P30,P33,P36,P39,P42)</f>
        <v>30</v>
      </c>
      <c r="Q44" s="161"/>
      <c r="R44" s="92" t="s">
        <v>18</v>
      </c>
      <c r="S44" s="93"/>
      <c r="T44" s="93"/>
      <c r="U44" s="162"/>
      <c r="V44" s="92" t="s">
        <v>122</v>
      </c>
      <c r="W44" s="162"/>
      <c r="X44" s="92" t="s">
        <v>2</v>
      </c>
      <c r="Y44" s="93"/>
      <c r="Z44" s="94"/>
      <c r="AA44" s="160">
        <f>SUM(AA18,AA21,AA24,AA27,AA30,AA33,AA36,AA39,AA42)</f>
        <v>30</v>
      </c>
      <c r="AB44" s="161"/>
      <c r="AC44" s="92" t="s">
        <v>18</v>
      </c>
      <c r="AD44" s="93"/>
      <c r="AE44" s="93"/>
      <c r="AF44" s="162"/>
      <c r="AG44" s="92" t="s">
        <v>122</v>
      </c>
      <c r="AH44" s="162"/>
      <c r="AI44" s="92" t="s">
        <v>2</v>
      </c>
      <c r="AJ44" s="93"/>
      <c r="AK44" s="94"/>
      <c r="AL44" s="160">
        <f>SUM(AL18,AL21,AL24,AL27,AL30,AL33,AL36,AL39,AL42)</f>
        <v>30</v>
      </c>
      <c r="AM44" s="161"/>
      <c r="AN44" s="92" t="s">
        <v>18</v>
      </c>
      <c r="AO44" s="93"/>
      <c r="AP44" s="93"/>
      <c r="AQ44" s="162"/>
      <c r="AR44" s="92" t="s">
        <v>42</v>
      </c>
      <c r="AS44" s="162"/>
    </row>
    <row r="45" spans="1:45" s="7" customFormat="1" ht="19.5" customHeight="1" thickTop="1">
      <c r="A45" s="155" t="s">
        <v>38</v>
      </c>
      <c r="B45" s="89" t="s">
        <v>1</v>
      </c>
      <c r="C45" s="90"/>
      <c r="D45" s="95"/>
      <c r="E45" s="156">
        <f>SUM(G46:J46)</f>
        <v>26</v>
      </c>
      <c r="F45" s="157"/>
      <c r="G45" s="163"/>
      <c r="H45" s="164"/>
      <c r="I45" s="164"/>
      <c r="J45" s="164"/>
      <c r="K45" s="164"/>
      <c r="L45" s="165"/>
      <c r="M45" s="89" t="s">
        <v>1</v>
      </c>
      <c r="N45" s="90"/>
      <c r="O45" s="95"/>
      <c r="P45" s="166">
        <f>SUM(R46:U46)</f>
        <v>26</v>
      </c>
      <c r="Q45" s="167"/>
      <c r="R45" s="163"/>
      <c r="S45" s="164"/>
      <c r="T45" s="164"/>
      <c r="U45" s="164"/>
      <c r="V45" s="164"/>
      <c r="W45" s="165"/>
      <c r="X45" s="89" t="s">
        <v>1</v>
      </c>
      <c r="Y45" s="90"/>
      <c r="Z45" s="95"/>
      <c r="AA45" s="156">
        <f>SUM(AC46:AF46)</f>
        <v>26</v>
      </c>
      <c r="AB45" s="157"/>
      <c r="AC45" s="163"/>
      <c r="AD45" s="164"/>
      <c r="AE45" s="164"/>
      <c r="AF45" s="164"/>
      <c r="AG45" s="164"/>
      <c r="AH45" s="165"/>
      <c r="AI45" s="89" t="s">
        <v>1</v>
      </c>
      <c r="AJ45" s="90"/>
      <c r="AK45" s="95"/>
      <c r="AL45" s="166">
        <f>SUM(AN46:AQ46)</f>
        <v>26</v>
      </c>
      <c r="AM45" s="167"/>
      <c r="AN45" s="163"/>
      <c r="AO45" s="164"/>
      <c r="AP45" s="164"/>
      <c r="AQ45" s="164"/>
      <c r="AR45" s="164"/>
      <c r="AS45" s="165"/>
    </row>
    <row r="46" spans="1:45" s="7" customFormat="1" ht="35.25" customHeight="1" thickBot="1">
      <c r="A46" s="159"/>
      <c r="B46" s="92" t="s">
        <v>3</v>
      </c>
      <c r="C46" s="93"/>
      <c r="D46" s="94"/>
      <c r="E46" s="94"/>
      <c r="F46" s="168"/>
      <c r="G46" s="169">
        <f>(G18+G21+G24+G27+G30+G33+G36+G39+G42)/14</f>
        <v>13</v>
      </c>
      <c r="H46" s="170">
        <f>(H18+H21+H24+H27+H30+H33+H36+H39+H42)/14</f>
        <v>1</v>
      </c>
      <c r="I46" s="170">
        <f>(I18+I21+I24+I27+I30+I33+I36+I39+I42)/14</f>
        <v>10</v>
      </c>
      <c r="J46" s="170">
        <f>(J18+J21+J24+J27+J30+J33+J36+J39+J42)/14</f>
        <v>2</v>
      </c>
      <c r="K46" s="171" t="s">
        <v>4</v>
      </c>
      <c r="L46" s="168"/>
      <c r="M46" s="92" t="s">
        <v>3</v>
      </c>
      <c r="N46" s="93"/>
      <c r="O46" s="94"/>
      <c r="P46" s="94"/>
      <c r="Q46" s="168"/>
      <c r="R46" s="169">
        <f>(R18+R21+R24+R27+R30+R33+R36+R39+R42)/14</f>
        <v>13</v>
      </c>
      <c r="S46" s="170">
        <f>(S18+S21+S24+S27+S30+S33+S36+S39+S42)/14</f>
        <v>1</v>
      </c>
      <c r="T46" s="170">
        <f>(T18+T21+T24+T27+T30+T33+T36+T39+T42)/14</f>
        <v>10</v>
      </c>
      <c r="U46" s="170">
        <f>(U18+U21+U24+U27+U30+U33+U36+U39+U42)/14</f>
        <v>2</v>
      </c>
      <c r="V46" s="171" t="s">
        <v>4</v>
      </c>
      <c r="W46" s="168"/>
      <c r="X46" s="92" t="s">
        <v>3</v>
      </c>
      <c r="Y46" s="93"/>
      <c r="Z46" s="94"/>
      <c r="AA46" s="94"/>
      <c r="AB46" s="168"/>
      <c r="AC46" s="169">
        <f>(AC18+AC21+AC24+AC27+AC30+AC33+AC36+AC39+AC42)/14</f>
        <v>14</v>
      </c>
      <c r="AD46" s="170">
        <f>(AD18+AD21+AD24+AD27+AD30+AD33+AD36+AD39+AD42)/14</f>
        <v>0</v>
      </c>
      <c r="AE46" s="170">
        <f>(AE18+AE21+AE24+AE27+AE30+AE33+AE36+AE39+AE42)/14</f>
        <v>6</v>
      </c>
      <c r="AF46" s="170">
        <f>(AF18+AF21+AF24+AF27+AF30+AF33+AF36+AF39+AF42)/14</f>
        <v>6</v>
      </c>
      <c r="AG46" s="171" t="s">
        <v>4</v>
      </c>
      <c r="AH46" s="168"/>
      <c r="AI46" s="92" t="s">
        <v>3</v>
      </c>
      <c r="AJ46" s="93"/>
      <c r="AK46" s="94"/>
      <c r="AL46" s="94"/>
      <c r="AM46" s="168"/>
      <c r="AN46" s="169">
        <f>(AN18+AN21+AN24+AN27+AN30+AN33+AN36+AN39+AN42)/14</f>
        <v>8</v>
      </c>
      <c r="AO46" s="170">
        <f>(AO18+AO21+AO24+AO27+AO30+AO33+AO36+AO39+AO42)/14</f>
        <v>1</v>
      </c>
      <c r="AP46" s="170">
        <f>(AP18+AP21+AP24+AP27+AP30+AP33+AP36+AP39+AP42)/14</f>
        <v>4</v>
      </c>
      <c r="AQ46" s="170">
        <f>(AQ18+AQ21+AQ24+AQ27+AQ30+AQ33+AQ36+AQ39+AQ42)/14</f>
        <v>13</v>
      </c>
      <c r="AR46" s="171" t="s">
        <v>4</v>
      </c>
      <c r="AS46" s="168"/>
    </row>
    <row r="47" spans="1:45" s="7" customFormat="1" ht="16.5" thickBot="1" thickTop="1">
      <c r="A47" s="172"/>
      <c r="B47" s="96"/>
      <c r="C47" s="96"/>
      <c r="D47" s="31"/>
      <c r="E47" s="31"/>
      <c r="F47" s="31"/>
      <c r="G47" s="173"/>
      <c r="H47" s="173"/>
      <c r="I47" s="173"/>
      <c r="J47" s="173"/>
      <c r="K47" s="31"/>
      <c r="L47" s="31"/>
      <c r="M47" s="96"/>
      <c r="N47" s="96"/>
      <c r="O47" s="31"/>
      <c r="P47" s="31"/>
      <c r="Q47" s="31"/>
      <c r="R47" s="173"/>
      <c r="S47" s="173"/>
      <c r="T47" s="173"/>
      <c r="U47" s="173"/>
      <c r="V47" s="31"/>
      <c r="W47" s="31"/>
      <c r="X47" s="96"/>
      <c r="Y47" s="96"/>
      <c r="Z47" s="31"/>
      <c r="AA47" s="31"/>
      <c r="AB47" s="31"/>
      <c r="AC47" s="173"/>
      <c r="AD47" s="173"/>
      <c r="AE47" s="173"/>
      <c r="AF47" s="173"/>
      <c r="AG47" s="31"/>
      <c r="AH47" s="31"/>
      <c r="AI47" s="96"/>
      <c r="AJ47" s="96"/>
      <c r="AK47" s="31"/>
      <c r="AL47" s="31"/>
      <c r="AM47" s="31"/>
      <c r="AN47" s="173"/>
      <c r="AO47" s="173"/>
      <c r="AP47" s="173"/>
      <c r="AQ47" s="173"/>
      <c r="AR47" s="31"/>
      <c r="AS47" s="31"/>
    </row>
    <row r="48" spans="1:44" s="7" customFormat="1" ht="15.75" thickTop="1">
      <c r="A48" s="6" t="s">
        <v>43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s="7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s="7" customFormat="1" ht="21" customHeight="1">
      <c r="A50" s="85" t="s">
        <v>147</v>
      </c>
      <c r="B50" s="85"/>
      <c r="C50" s="85"/>
      <c r="D50" s="85"/>
      <c r="E50" s="85"/>
      <c r="F50" s="85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s="7" customFormat="1" ht="15" customHeight="1">
      <c r="A51" s="81" t="s">
        <v>148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s="7" customFormat="1" ht="15" customHeight="1">
      <c r="A52" s="81" t="s">
        <v>149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s="7" customFormat="1" ht="15" customHeight="1">
      <c r="A53" s="63" t="s">
        <v>150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49"/>
      <c r="T53" s="49"/>
      <c r="U53" s="49"/>
      <c r="V53" s="49"/>
      <c r="W53" s="49"/>
      <c r="X53" s="49"/>
      <c r="Y53" s="49"/>
      <c r="Z53" s="49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s="7" customFormat="1" ht="15" customHeight="1">
      <c r="A54" s="81" t="s">
        <v>151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s="7" customFormat="1" ht="15" customHeight="1">
      <c r="A55" s="81" t="s">
        <v>152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1" s="8" customFormat="1" ht="15.75" customHeight="1">
      <c r="A56" s="81" t="s">
        <v>153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N56" s="4"/>
      <c r="AO56" s="4"/>
    </row>
    <row r="57" spans="1:41" s="8" customFormat="1" ht="15.75" customHeight="1">
      <c r="A57" s="84" t="s">
        <v>154</v>
      </c>
      <c r="B57" s="84"/>
      <c r="C57" s="84"/>
      <c r="D57" s="84"/>
      <c r="E57" s="84"/>
      <c r="F57" s="84"/>
      <c r="G57" s="58"/>
      <c r="H57" s="58"/>
      <c r="I57" s="58"/>
      <c r="J57" s="58"/>
      <c r="K57" s="58"/>
      <c r="L57" s="58"/>
      <c r="M57" s="58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N57" s="4"/>
      <c r="AO57" s="4"/>
    </row>
    <row r="58" spans="1:41" s="8" customFormat="1" ht="30" customHeight="1">
      <c r="A58" s="81" t="s">
        <v>157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N58" s="4"/>
      <c r="AO58" s="4"/>
    </row>
    <row r="59" spans="1:41" s="8" customFormat="1" ht="15.75" customHeight="1">
      <c r="A59" s="81" t="s">
        <v>155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N59" s="4"/>
      <c r="AO59" s="4"/>
    </row>
    <row r="60" spans="1:41" s="8" customFormat="1" ht="15.75" customHeight="1">
      <c r="A60" s="81" t="s">
        <v>156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AN60" s="4"/>
      <c r="AO60" s="4"/>
    </row>
    <row r="61" spans="1:41" s="8" customFormat="1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AN61" s="4"/>
      <c r="AO61" s="4"/>
    </row>
    <row r="62" spans="1:41" s="8" customFormat="1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AN62" s="4"/>
      <c r="AO62" s="4"/>
    </row>
    <row r="63" spans="1:40" s="8" customFormat="1" ht="15.75">
      <c r="A63" s="3" t="s">
        <v>26</v>
      </c>
      <c r="AN63" s="4" t="s">
        <v>32</v>
      </c>
    </row>
    <row r="64" spans="1:43" s="7" customFormat="1" ht="15.75">
      <c r="A64" s="3" t="s">
        <v>31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3" t="s">
        <v>135</v>
      </c>
      <c r="AM64" s="83"/>
      <c r="AN64" s="83"/>
      <c r="AO64" s="83"/>
      <c r="AP64" s="83"/>
      <c r="AQ64" s="83"/>
    </row>
    <row r="65" spans="1:45" s="7" customFormat="1" ht="15.75">
      <c r="A65" s="174" t="s">
        <v>24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</row>
    <row r="66" spans="1:45" s="8" customFormat="1" ht="16.5" thickBot="1">
      <c r="A66" s="125" t="s">
        <v>159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</row>
    <row r="67" spans="2:45" s="7" customFormat="1" ht="17.25" thickBot="1" thickTop="1">
      <c r="B67" s="175" t="s">
        <v>22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60" t="s">
        <v>23</v>
      </c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s="7" customFormat="1" ht="19.5" customHeight="1" thickBot="1" thickTop="1">
      <c r="A68" s="127"/>
      <c r="B68" s="78" t="s">
        <v>27</v>
      </c>
      <c r="C68" s="79"/>
      <c r="D68" s="79"/>
      <c r="E68" s="79"/>
      <c r="F68" s="79"/>
      <c r="G68" s="79"/>
      <c r="H68" s="79"/>
      <c r="I68" s="79"/>
      <c r="J68" s="79"/>
      <c r="K68" s="79"/>
      <c r="L68" s="128"/>
      <c r="M68" s="79" t="s">
        <v>28</v>
      </c>
      <c r="N68" s="79"/>
      <c r="O68" s="79"/>
      <c r="P68" s="79"/>
      <c r="Q68" s="79"/>
      <c r="R68" s="79"/>
      <c r="S68" s="79"/>
      <c r="T68" s="79"/>
      <c r="U68" s="79"/>
      <c r="V68" s="79"/>
      <c r="W68" s="128"/>
      <c r="X68" s="78" t="s">
        <v>29</v>
      </c>
      <c r="Y68" s="79"/>
      <c r="Z68" s="79"/>
      <c r="AA68" s="79"/>
      <c r="AB68" s="79"/>
      <c r="AC68" s="79"/>
      <c r="AD68" s="79"/>
      <c r="AE68" s="79"/>
      <c r="AF68" s="79"/>
      <c r="AG68" s="79"/>
      <c r="AH68" s="128"/>
      <c r="AI68" s="79" t="s">
        <v>30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128"/>
    </row>
    <row r="69" spans="1:45" s="7" customFormat="1" ht="19.5" customHeight="1" thickTop="1">
      <c r="A69" s="132" t="s">
        <v>54</v>
      </c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5"/>
      <c r="M69" s="68" t="s">
        <v>123</v>
      </c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117" t="s">
        <v>146</v>
      </c>
      <c r="Y69" s="118"/>
      <c r="Z69" s="118"/>
      <c r="AA69" s="118"/>
      <c r="AB69" s="118"/>
      <c r="AC69" s="118"/>
      <c r="AD69" s="118"/>
      <c r="AE69" s="118"/>
      <c r="AF69" s="118"/>
      <c r="AG69" s="118"/>
      <c r="AH69" s="119"/>
      <c r="AI69" s="68" t="s">
        <v>88</v>
      </c>
      <c r="AJ69" s="68"/>
      <c r="AK69" s="68"/>
      <c r="AL69" s="68"/>
      <c r="AM69" s="68"/>
      <c r="AN69" s="68"/>
      <c r="AO69" s="68"/>
      <c r="AP69" s="68"/>
      <c r="AQ69" s="68"/>
      <c r="AR69" s="68"/>
      <c r="AS69" s="69"/>
    </row>
    <row r="70" spans="1:45" s="7" customFormat="1" ht="15">
      <c r="A70" s="132"/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2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2"/>
      <c r="X70" s="114"/>
      <c r="Y70" s="115"/>
      <c r="Z70" s="115"/>
      <c r="AA70" s="115"/>
      <c r="AB70" s="115"/>
      <c r="AC70" s="115"/>
      <c r="AD70" s="115"/>
      <c r="AE70" s="115"/>
      <c r="AF70" s="115"/>
      <c r="AG70" s="115"/>
      <c r="AH70" s="116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2"/>
    </row>
    <row r="71" spans="1:45" s="7" customFormat="1" ht="38.25" customHeight="1" thickBot="1">
      <c r="A71" s="136"/>
      <c r="B71" s="73"/>
      <c r="C71" s="74"/>
      <c r="D71" s="75"/>
      <c r="E71" s="54"/>
      <c r="F71" s="18"/>
      <c r="G71" s="148"/>
      <c r="H71" s="20"/>
      <c r="I71" s="20"/>
      <c r="J71" s="149"/>
      <c r="K71" s="18"/>
      <c r="L71" s="56"/>
      <c r="M71" s="73" t="str">
        <f>CONCATENATE($G$11,$I$11,".",$K$11,".","0",RIGHT($M$15,1),".",RIGHT(V71,1),$A$19,"-",$A69)</f>
        <v>L451.19.06.S2-01</v>
      </c>
      <c r="N71" s="74"/>
      <c r="O71" s="75"/>
      <c r="P71" s="151">
        <v>4</v>
      </c>
      <c r="Q71" s="152" t="s">
        <v>5</v>
      </c>
      <c r="R71" s="151">
        <v>28</v>
      </c>
      <c r="S71" s="153">
        <v>0</v>
      </c>
      <c r="T71" s="153">
        <v>28</v>
      </c>
      <c r="U71" s="152">
        <v>0</v>
      </c>
      <c r="V71" s="140" t="s">
        <v>53</v>
      </c>
      <c r="W71" s="141">
        <f>125-56</f>
        <v>69</v>
      </c>
      <c r="X71" s="73" t="str">
        <f>CONCATENATE($G$11,$I$11,".",$K$11,".","0",RIGHT($X$15,1),".",RIGHT(AG18,1),$A$16,"-",$A69)</f>
        <v>L451.19.07.S1-01</v>
      </c>
      <c r="Y71" s="74"/>
      <c r="Z71" s="75"/>
      <c r="AA71" s="54">
        <v>5</v>
      </c>
      <c r="AB71" s="18" t="s">
        <v>5</v>
      </c>
      <c r="AC71" s="148">
        <v>28</v>
      </c>
      <c r="AD71" s="20">
        <v>0</v>
      </c>
      <c r="AE71" s="20">
        <v>14</v>
      </c>
      <c r="AF71" s="149">
        <v>14</v>
      </c>
      <c r="AG71" s="18" t="s">
        <v>53</v>
      </c>
      <c r="AH71" s="56">
        <v>69</v>
      </c>
      <c r="AI71" s="73" t="str">
        <f>CONCATENATE($G$11,$I$11,".",$K$11,".","0",RIGHT($X$15,1),".",RIGHT(AR18,1),$A$16,"-",$A69)</f>
        <v>L451.19.07.D1-01</v>
      </c>
      <c r="AJ71" s="74"/>
      <c r="AK71" s="75"/>
      <c r="AL71" s="54">
        <v>3</v>
      </c>
      <c r="AM71" s="18" t="s">
        <v>5</v>
      </c>
      <c r="AN71" s="148">
        <v>28</v>
      </c>
      <c r="AO71" s="20">
        <v>0</v>
      </c>
      <c r="AP71" s="20">
        <v>14</v>
      </c>
      <c r="AQ71" s="149">
        <v>0</v>
      </c>
      <c r="AR71" s="18" t="s">
        <v>52</v>
      </c>
      <c r="AS71" s="56">
        <v>33</v>
      </c>
    </row>
    <row r="72" spans="1:45" s="7" customFormat="1" ht="19.5" customHeight="1" thickTop="1">
      <c r="A72" s="150" t="s">
        <v>55</v>
      </c>
      <c r="B72" s="67"/>
      <c r="C72" s="68"/>
      <c r="D72" s="68"/>
      <c r="E72" s="68"/>
      <c r="F72" s="68"/>
      <c r="G72" s="68"/>
      <c r="H72" s="68"/>
      <c r="I72" s="68"/>
      <c r="J72" s="68"/>
      <c r="K72" s="68"/>
      <c r="L72" s="69"/>
      <c r="M72" s="68" t="s">
        <v>143</v>
      </c>
      <c r="N72" s="68"/>
      <c r="O72" s="68"/>
      <c r="P72" s="68"/>
      <c r="Q72" s="68"/>
      <c r="R72" s="68"/>
      <c r="S72" s="68"/>
      <c r="T72" s="68"/>
      <c r="U72" s="68"/>
      <c r="V72" s="68"/>
      <c r="W72" s="69"/>
      <c r="X72" s="101" t="s">
        <v>86</v>
      </c>
      <c r="Y72" s="102"/>
      <c r="Z72" s="102"/>
      <c r="AA72" s="102"/>
      <c r="AB72" s="102"/>
      <c r="AC72" s="102"/>
      <c r="AD72" s="102"/>
      <c r="AE72" s="102"/>
      <c r="AF72" s="102"/>
      <c r="AG72" s="102"/>
      <c r="AH72" s="113"/>
      <c r="AI72" s="68" t="s">
        <v>175</v>
      </c>
      <c r="AJ72" s="68"/>
      <c r="AK72" s="68"/>
      <c r="AL72" s="68"/>
      <c r="AM72" s="68"/>
      <c r="AN72" s="68"/>
      <c r="AO72" s="68"/>
      <c r="AP72" s="68"/>
      <c r="AQ72" s="68"/>
      <c r="AR72" s="68"/>
      <c r="AS72" s="69"/>
    </row>
    <row r="73" spans="1:45" s="7" customFormat="1" ht="19.5" customHeight="1">
      <c r="A73" s="132"/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2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114"/>
      <c r="Y73" s="115"/>
      <c r="Z73" s="115"/>
      <c r="AA73" s="115"/>
      <c r="AB73" s="115"/>
      <c r="AC73" s="115"/>
      <c r="AD73" s="115"/>
      <c r="AE73" s="115"/>
      <c r="AF73" s="115"/>
      <c r="AG73" s="115"/>
      <c r="AH73" s="116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2"/>
    </row>
    <row r="74" spans="1:45" s="7" customFormat="1" ht="27" customHeight="1" thickBot="1">
      <c r="A74" s="136"/>
      <c r="B74" s="73"/>
      <c r="C74" s="74"/>
      <c r="D74" s="75"/>
      <c r="E74" s="54"/>
      <c r="F74" s="18"/>
      <c r="G74" s="148"/>
      <c r="H74" s="20"/>
      <c r="I74" s="20"/>
      <c r="J74" s="149"/>
      <c r="K74" s="18"/>
      <c r="L74" s="56"/>
      <c r="M74" s="73" t="str">
        <f>CONCATENATE($G$11,$I$11,".",$K$11,".","0",RIGHT($M$15,1),".",RIGHT(V74,1),$A$19,"-",$A72)</f>
        <v>L451.19.06.S2-02</v>
      </c>
      <c r="N74" s="74"/>
      <c r="O74" s="75"/>
      <c r="P74" s="151">
        <v>4</v>
      </c>
      <c r="Q74" s="152" t="s">
        <v>5</v>
      </c>
      <c r="R74" s="151">
        <v>28</v>
      </c>
      <c r="S74" s="153">
        <v>0</v>
      </c>
      <c r="T74" s="153">
        <v>28</v>
      </c>
      <c r="U74" s="152">
        <v>0</v>
      </c>
      <c r="V74" s="140" t="s">
        <v>53</v>
      </c>
      <c r="W74" s="141">
        <f>125-56</f>
        <v>69</v>
      </c>
      <c r="X74" s="73" t="str">
        <f>CONCATENATE($G$11,$I$11,".",$K$11,".","0",RIGHT($X$15,1),".",RIGHT(AG21,1),$A$16,"-",$A72)</f>
        <v>L451.19.07.S1-02</v>
      </c>
      <c r="Y74" s="74"/>
      <c r="Z74" s="75"/>
      <c r="AA74" s="54">
        <v>5</v>
      </c>
      <c r="AB74" s="18" t="s">
        <v>5</v>
      </c>
      <c r="AC74" s="148">
        <v>28</v>
      </c>
      <c r="AD74" s="20">
        <v>0</v>
      </c>
      <c r="AE74" s="20">
        <v>14</v>
      </c>
      <c r="AF74" s="149">
        <v>14</v>
      </c>
      <c r="AG74" s="18" t="s">
        <v>53</v>
      </c>
      <c r="AH74" s="56">
        <v>69</v>
      </c>
      <c r="AI74" s="73" t="str">
        <f>CONCATENATE($G$11,$I$11,".",$K$11,".","0",RIGHT($X$15,1),".",RIGHT(AR21,1),$A$19,"-",$A72)</f>
        <v>L451.19.07.D2-02</v>
      </c>
      <c r="AJ74" s="74"/>
      <c r="AK74" s="75"/>
      <c r="AL74" s="54">
        <v>4</v>
      </c>
      <c r="AM74" s="18" t="s">
        <v>5</v>
      </c>
      <c r="AN74" s="148">
        <v>28</v>
      </c>
      <c r="AO74" s="20">
        <v>0</v>
      </c>
      <c r="AP74" s="20">
        <v>14</v>
      </c>
      <c r="AQ74" s="149">
        <v>0</v>
      </c>
      <c r="AR74" s="18" t="s">
        <v>52</v>
      </c>
      <c r="AS74" s="56">
        <v>58</v>
      </c>
    </row>
    <row r="75" spans="1:45" s="7" customFormat="1" ht="19.5" customHeight="1" thickTop="1">
      <c r="A75" s="150" t="s">
        <v>56</v>
      </c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9"/>
      <c r="M75" s="68" t="s">
        <v>144</v>
      </c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87</v>
      </c>
      <c r="Y75" s="68"/>
      <c r="Z75" s="68"/>
      <c r="AA75" s="68"/>
      <c r="AB75" s="68"/>
      <c r="AC75" s="68"/>
      <c r="AD75" s="68"/>
      <c r="AE75" s="68"/>
      <c r="AF75" s="68"/>
      <c r="AG75" s="68"/>
      <c r="AH75" s="69"/>
      <c r="AI75" s="68" t="s">
        <v>176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9"/>
    </row>
    <row r="76" spans="1:45" s="7" customFormat="1" ht="19.5" customHeight="1">
      <c r="A76" s="132"/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2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0"/>
      <c r="Y76" s="71"/>
      <c r="Z76" s="71"/>
      <c r="AA76" s="71"/>
      <c r="AB76" s="71"/>
      <c r="AC76" s="71"/>
      <c r="AD76" s="71"/>
      <c r="AE76" s="71"/>
      <c r="AF76" s="71"/>
      <c r="AG76" s="71"/>
      <c r="AH76" s="72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2"/>
    </row>
    <row r="77" spans="1:45" s="7" customFormat="1" ht="19.5" customHeight="1" thickBot="1">
      <c r="A77" s="136"/>
      <c r="B77" s="73"/>
      <c r="C77" s="74"/>
      <c r="D77" s="75"/>
      <c r="E77" s="54"/>
      <c r="F77" s="18"/>
      <c r="G77" s="148"/>
      <c r="H77" s="20"/>
      <c r="I77" s="20"/>
      <c r="J77" s="149"/>
      <c r="K77" s="18"/>
      <c r="L77" s="56"/>
      <c r="M77" s="73" t="str">
        <f>CONCATENATE($G$11,$I$11,".",$K$11,".","0",RIGHT($M$15,1),".",RIGHT(V77,1),$A$25,"-",$A75)</f>
        <v>L451.19.06.S4-03</v>
      </c>
      <c r="N77" s="74"/>
      <c r="O77" s="75"/>
      <c r="P77" s="151">
        <v>4</v>
      </c>
      <c r="Q77" s="152" t="s">
        <v>5</v>
      </c>
      <c r="R77" s="151">
        <v>28</v>
      </c>
      <c r="S77" s="153">
        <v>0</v>
      </c>
      <c r="T77" s="153">
        <v>28</v>
      </c>
      <c r="U77" s="152">
        <v>0</v>
      </c>
      <c r="V77" s="140" t="s">
        <v>53</v>
      </c>
      <c r="W77" s="141">
        <f>100-56</f>
        <v>44</v>
      </c>
      <c r="X77" s="73" t="str">
        <f>CONCATENATE($G$11,$I$11,".",$K$11,".","0",RIGHT($X$15,1),".",RIGHT(AG24,1),$A$19,"-",$A75)</f>
        <v>L451.19.07.S2-03</v>
      </c>
      <c r="Y77" s="74"/>
      <c r="Z77" s="75"/>
      <c r="AA77" s="54">
        <v>4</v>
      </c>
      <c r="AB77" s="18" t="s">
        <v>41</v>
      </c>
      <c r="AC77" s="148">
        <v>28</v>
      </c>
      <c r="AD77" s="20">
        <v>0</v>
      </c>
      <c r="AE77" s="20">
        <v>0</v>
      </c>
      <c r="AF77" s="149">
        <v>14</v>
      </c>
      <c r="AG77" s="18" t="s">
        <v>53</v>
      </c>
      <c r="AH77" s="56">
        <v>58</v>
      </c>
      <c r="AI77" s="73" t="str">
        <f>CONCATENATE($G$11,$I$11,".",$K$11,".","0",RIGHT($X$15,1),".",RIGHT(AR24,1),$A$22,"-",$A75)</f>
        <v>L451.19.07.D3-03</v>
      </c>
      <c r="AJ77" s="74"/>
      <c r="AK77" s="75"/>
      <c r="AL77" s="54">
        <v>3</v>
      </c>
      <c r="AM77" s="18" t="s">
        <v>5</v>
      </c>
      <c r="AN77" s="148">
        <v>28</v>
      </c>
      <c r="AO77" s="20">
        <v>0</v>
      </c>
      <c r="AP77" s="20">
        <v>14</v>
      </c>
      <c r="AQ77" s="149">
        <v>0</v>
      </c>
      <c r="AR77" s="18" t="s">
        <v>52</v>
      </c>
      <c r="AS77" s="56">
        <v>33</v>
      </c>
    </row>
    <row r="78" spans="1:45" s="7" customFormat="1" ht="19.5" customHeight="1" thickTop="1">
      <c r="A78" s="150" t="s">
        <v>57</v>
      </c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9"/>
      <c r="M78" s="68" t="s">
        <v>145</v>
      </c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101" t="s">
        <v>142</v>
      </c>
      <c r="Y78" s="102"/>
      <c r="Z78" s="102"/>
      <c r="AA78" s="102"/>
      <c r="AB78" s="102"/>
      <c r="AC78" s="102"/>
      <c r="AD78" s="102"/>
      <c r="AE78" s="102"/>
      <c r="AF78" s="102"/>
      <c r="AG78" s="102"/>
      <c r="AH78" s="113"/>
      <c r="AI78" s="68" t="s">
        <v>99</v>
      </c>
      <c r="AJ78" s="68"/>
      <c r="AK78" s="68"/>
      <c r="AL78" s="68"/>
      <c r="AM78" s="68"/>
      <c r="AN78" s="68"/>
      <c r="AO78" s="68"/>
      <c r="AP78" s="68"/>
      <c r="AQ78" s="68"/>
      <c r="AR78" s="68"/>
      <c r="AS78" s="69"/>
    </row>
    <row r="79" spans="1:45" s="7" customFormat="1" ht="19.5" customHeight="1">
      <c r="A79" s="132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2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114"/>
      <c r="Y79" s="115"/>
      <c r="Z79" s="115"/>
      <c r="AA79" s="115"/>
      <c r="AB79" s="115"/>
      <c r="AC79" s="115"/>
      <c r="AD79" s="115"/>
      <c r="AE79" s="115"/>
      <c r="AF79" s="115"/>
      <c r="AG79" s="115"/>
      <c r="AH79" s="116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2"/>
    </row>
    <row r="80" spans="1:45" s="7" customFormat="1" ht="19.5" customHeight="1" thickBot="1">
      <c r="A80" s="136"/>
      <c r="B80" s="73"/>
      <c r="C80" s="74"/>
      <c r="D80" s="75"/>
      <c r="E80" s="54"/>
      <c r="F80" s="18"/>
      <c r="G80" s="148"/>
      <c r="H80" s="20"/>
      <c r="I80" s="20"/>
      <c r="J80" s="149"/>
      <c r="K80" s="18"/>
      <c r="L80" s="56"/>
      <c r="M80" s="73" t="str">
        <f>CONCATENATE($G$11,$I$11,".",$K$11,".","0",RIGHT($M$15,1),".",RIGHT(V80,1),$A$25,"-",$A78)</f>
        <v>L451.19.06.S4-04</v>
      </c>
      <c r="N80" s="74"/>
      <c r="O80" s="75"/>
      <c r="P80" s="151">
        <v>4</v>
      </c>
      <c r="Q80" s="152" t="s">
        <v>5</v>
      </c>
      <c r="R80" s="151">
        <v>28</v>
      </c>
      <c r="S80" s="153">
        <v>0</v>
      </c>
      <c r="T80" s="153">
        <v>28</v>
      </c>
      <c r="U80" s="152">
        <v>0</v>
      </c>
      <c r="V80" s="140" t="s">
        <v>53</v>
      </c>
      <c r="W80" s="141">
        <f>100-56</f>
        <v>44</v>
      </c>
      <c r="X80" s="73" t="str">
        <f>CONCATENATE($G$11,$I$11,".",$K$11,".","0",RIGHT($X$15,1),".",RIGHT(AG80,1),$A$19,"-",$A78)</f>
        <v>L451.19.07.S2-04</v>
      </c>
      <c r="Y80" s="74"/>
      <c r="Z80" s="75"/>
      <c r="AA80" s="54">
        <v>4</v>
      </c>
      <c r="AB80" s="18" t="s">
        <v>41</v>
      </c>
      <c r="AC80" s="148">
        <v>28</v>
      </c>
      <c r="AD80" s="20">
        <v>0</v>
      </c>
      <c r="AE80" s="20">
        <v>0</v>
      </c>
      <c r="AF80" s="149">
        <v>14</v>
      </c>
      <c r="AG80" s="18" t="s">
        <v>53</v>
      </c>
      <c r="AH80" s="56">
        <v>58</v>
      </c>
      <c r="AI80" s="73" t="str">
        <f>CONCATENATE($G$11,$I$11,".",$K$11,".","0",RIGHT($X$15,1),".",RIGHT(AR27,1),$A$25,"-",$A78)</f>
        <v>L451.19.07.D4-04</v>
      </c>
      <c r="AJ80" s="74"/>
      <c r="AK80" s="75"/>
      <c r="AL80" s="54">
        <v>3</v>
      </c>
      <c r="AM80" s="18" t="s">
        <v>5</v>
      </c>
      <c r="AN80" s="148">
        <v>14</v>
      </c>
      <c r="AO80" s="20">
        <v>0</v>
      </c>
      <c r="AP80" s="20">
        <v>14</v>
      </c>
      <c r="AQ80" s="149">
        <v>0</v>
      </c>
      <c r="AR80" s="18" t="s">
        <v>52</v>
      </c>
      <c r="AS80" s="56">
        <v>47</v>
      </c>
    </row>
    <row r="81" spans="1:45" s="7" customFormat="1" ht="19.5" customHeight="1" thickTop="1">
      <c r="A81" s="150" t="s">
        <v>58</v>
      </c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9"/>
      <c r="M81" s="68" t="s">
        <v>124</v>
      </c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101" t="s">
        <v>84</v>
      </c>
      <c r="Y81" s="102"/>
      <c r="Z81" s="102"/>
      <c r="AA81" s="102"/>
      <c r="AB81" s="102"/>
      <c r="AC81" s="102"/>
      <c r="AD81" s="102"/>
      <c r="AE81" s="102"/>
      <c r="AF81" s="102"/>
      <c r="AG81" s="102"/>
      <c r="AH81" s="113"/>
      <c r="AI81" s="68" t="s">
        <v>100</v>
      </c>
      <c r="AJ81" s="68"/>
      <c r="AK81" s="68"/>
      <c r="AL81" s="68"/>
      <c r="AM81" s="68"/>
      <c r="AN81" s="68"/>
      <c r="AO81" s="68"/>
      <c r="AP81" s="68"/>
      <c r="AQ81" s="68"/>
      <c r="AR81" s="68"/>
      <c r="AS81" s="69"/>
    </row>
    <row r="82" spans="1:45" s="7" customFormat="1" ht="19.5" customHeight="1">
      <c r="A82" s="132"/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2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114"/>
      <c r="Y82" s="115"/>
      <c r="Z82" s="115"/>
      <c r="AA82" s="115"/>
      <c r="AB82" s="115"/>
      <c r="AC82" s="115"/>
      <c r="AD82" s="115"/>
      <c r="AE82" s="115"/>
      <c r="AF82" s="115"/>
      <c r="AG82" s="115"/>
      <c r="AH82" s="116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2"/>
    </row>
    <row r="83" spans="1:45" s="7" customFormat="1" ht="19.5" customHeight="1" thickBot="1">
      <c r="A83" s="136"/>
      <c r="B83" s="73"/>
      <c r="C83" s="74"/>
      <c r="D83" s="75"/>
      <c r="E83" s="54"/>
      <c r="F83" s="18"/>
      <c r="G83" s="148"/>
      <c r="H83" s="20"/>
      <c r="I83" s="20"/>
      <c r="J83" s="149"/>
      <c r="K83" s="18"/>
      <c r="L83" s="56"/>
      <c r="M83" s="73" t="str">
        <f>CONCATENATE($G$11,$I$11,".",$K$11,".","0",RIGHT($M$15,1),".",RIGHT(V83,1),$A$31,"-",$A81)</f>
        <v>L451.19.06.D6-05</v>
      </c>
      <c r="N83" s="74"/>
      <c r="O83" s="75"/>
      <c r="P83" s="151">
        <v>4</v>
      </c>
      <c r="Q83" s="152" t="s">
        <v>41</v>
      </c>
      <c r="R83" s="151">
        <v>28</v>
      </c>
      <c r="S83" s="153">
        <v>0</v>
      </c>
      <c r="T83" s="153">
        <v>28</v>
      </c>
      <c r="U83" s="152">
        <v>0</v>
      </c>
      <c r="V83" s="140" t="s">
        <v>52</v>
      </c>
      <c r="W83" s="141">
        <f>100-56</f>
        <v>44</v>
      </c>
      <c r="X83" s="73" t="str">
        <f>CONCATENATE($G$11,$I$11,".",$K$11,".","0",RIGHT($X$15,1),".",RIGHT(AG24,1),$A$22,"-",$A81)</f>
        <v>L451.19.07.S3-05</v>
      </c>
      <c r="Y83" s="74"/>
      <c r="Z83" s="75"/>
      <c r="AA83" s="54">
        <v>4</v>
      </c>
      <c r="AB83" s="18" t="s">
        <v>41</v>
      </c>
      <c r="AC83" s="148">
        <v>28</v>
      </c>
      <c r="AD83" s="20">
        <v>0</v>
      </c>
      <c r="AE83" s="20">
        <v>14</v>
      </c>
      <c r="AF83" s="149">
        <v>14</v>
      </c>
      <c r="AG83" s="18" t="s">
        <v>53</v>
      </c>
      <c r="AH83" s="56">
        <v>44</v>
      </c>
      <c r="AI83" s="86" t="str">
        <f>CONCATENATE($G$11,$I$11,".",$K$11,".","0",RIGHT($AI$15,1),".",RIGHT(AR83,1),$A$16,"-",$A$81)</f>
        <v>L451.19.08.D1-05</v>
      </c>
      <c r="AJ83" s="87"/>
      <c r="AK83" s="88"/>
      <c r="AL83" s="54">
        <v>3</v>
      </c>
      <c r="AM83" s="18" t="s">
        <v>5</v>
      </c>
      <c r="AN83" s="148">
        <v>28</v>
      </c>
      <c r="AO83" s="20">
        <v>0</v>
      </c>
      <c r="AP83" s="20">
        <v>14</v>
      </c>
      <c r="AQ83" s="149">
        <v>0</v>
      </c>
      <c r="AR83" s="18" t="s">
        <v>52</v>
      </c>
      <c r="AS83" s="56">
        <v>33</v>
      </c>
    </row>
    <row r="84" spans="1:45" s="7" customFormat="1" ht="19.5" customHeight="1" thickTop="1">
      <c r="A84" s="150" t="s">
        <v>59</v>
      </c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9"/>
      <c r="M84" s="68" t="s">
        <v>125</v>
      </c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7" t="s">
        <v>75</v>
      </c>
      <c r="Y84" s="68"/>
      <c r="Z84" s="68"/>
      <c r="AA84" s="68"/>
      <c r="AB84" s="68"/>
      <c r="AC84" s="68"/>
      <c r="AD84" s="68"/>
      <c r="AE84" s="68"/>
      <c r="AF84" s="68"/>
      <c r="AG84" s="68"/>
      <c r="AH84" s="69"/>
      <c r="AI84" s="68" t="s">
        <v>101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9"/>
    </row>
    <row r="85" spans="1:45" s="7" customFormat="1" ht="19.5" customHeight="1">
      <c r="A85" s="132"/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2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0"/>
      <c r="Y85" s="71"/>
      <c r="Z85" s="71"/>
      <c r="AA85" s="71"/>
      <c r="AB85" s="71"/>
      <c r="AC85" s="71"/>
      <c r="AD85" s="71"/>
      <c r="AE85" s="71"/>
      <c r="AF85" s="71"/>
      <c r="AG85" s="71"/>
      <c r="AH85" s="72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2"/>
    </row>
    <row r="86" spans="1:45" s="7" customFormat="1" ht="19.5" customHeight="1" thickBot="1">
      <c r="A86" s="136"/>
      <c r="B86" s="73"/>
      <c r="C86" s="74"/>
      <c r="D86" s="75"/>
      <c r="E86" s="54"/>
      <c r="F86" s="18"/>
      <c r="G86" s="148"/>
      <c r="H86" s="20"/>
      <c r="I86" s="20"/>
      <c r="J86" s="149"/>
      <c r="K86" s="18"/>
      <c r="L86" s="56"/>
      <c r="M86" s="73" t="str">
        <f>CONCATENATE($G$11,$I$11,".",$K$11,".","0",RIGHT($M$15,1),".",RIGHT(V86,1),$A$31,"-",$A84)</f>
        <v>L451.19.06.D6-06</v>
      </c>
      <c r="N86" s="74"/>
      <c r="O86" s="75"/>
      <c r="P86" s="151">
        <v>4</v>
      </c>
      <c r="Q86" s="152" t="s">
        <v>41</v>
      </c>
      <c r="R86" s="151">
        <v>28</v>
      </c>
      <c r="S86" s="153">
        <v>0</v>
      </c>
      <c r="T86" s="153">
        <v>28</v>
      </c>
      <c r="U86" s="152">
        <v>0</v>
      </c>
      <c r="V86" s="140" t="s">
        <v>52</v>
      </c>
      <c r="W86" s="141">
        <f>100-56</f>
        <v>44</v>
      </c>
      <c r="X86" s="73" t="str">
        <f>CONCATENATE($G$11,$I$11,".",$K$11,".","0",RIGHT($X$15,1),".",RIGHT(AG86,1),$A$22,"-",$A84)</f>
        <v>L451.19.07.S3-06</v>
      </c>
      <c r="Y86" s="74"/>
      <c r="Z86" s="75"/>
      <c r="AA86" s="54">
        <v>4</v>
      </c>
      <c r="AB86" s="18" t="s">
        <v>41</v>
      </c>
      <c r="AC86" s="148">
        <v>28</v>
      </c>
      <c r="AD86" s="20">
        <v>0</v>
      </c>
      <c r="AE86" s="20">
        <v>14</v>
      </c>
      <c r="AF86" s="149">
        <v>14</v>
      </c>
      <c r="AG86" s="18" t="s">
        <v>53</v>
      </c>
      <c r="AH86" s="56">
        <v>44</v>
      </c>
      <c r="AI86" s="86" t="str">
        <f>CONCATENATE($G$11,$I$11,".",$K$11,".","0",RIGHT($AI$15,1),".",RIGHT(AR86,1),$A$19,"-",A$84)</f>
        <v>L451.19.08.D2-06</v>
      </c>
      <c r="AJ86" s="87"/>
      <c r="AK86" s="88"/>
      <c r="AL86" s="54">
        <v>4</v>
      </c>
      <c r="AM86" s="18" t="s">
        <v>5</v>
      </c>
      <c r="AN86" s="148">
        <v>28</v>
      </c>
      <c r="AO86" s="20">
        <v>0</v>
      </c>
      <c r="AP86" s="20">
        <v>14</v>
      </c>
      <c r="AQ86" s="149">
        <v>0</v>
      </c>
      <c r="AR86" s="18" t="s">
        <v>52</v>
      </c>
      <c r="AS86" s="56">
        <v>58</v>
      </c>
    </row>
    <row r="87" spans="1:45" s="7" customFormat="1" ht="19.5" customHeight="1" thickTop="1">
      <c r="A87" s="150" t="s">
        <v>60</v>
      </c>
      <c r="B87" s="67"/>
      <c r="C87" s="68"/>
      <c r="D87" s="68"/>
      <c r="E87" s="68"/>
      <c r="F87" s="68"/>
      <c r="G87" s="68"/>
      <c r="H87" s="68"/>
      <c r="I87" s="68"/>
      <c r="J87" s="68"/>
      <c r="K87" s="68"/>
      <c r="L87" s="69"/>
      <c r="M87" s="68" t="s">
        <v>126</v>
      </c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101" t="s">
        <v>83</v>
      </c>
      <c r="Y87" s="102"/>
      <c r="Z87" s="102"/>
      <c r="AA87" s="102"/>
      <c r="AB87" s="102"/>
      <c r="AC87" s="102"/>
      <c r="AD87" s="102"/>
      <c r="AE87" s="102"/>
      <c r="AF87" s="102"/>
      <c r="AG87" s="102"/>
      <c r="AH87" s="113"/>
      <c r="AI87" s="68" t="s">
        <v>102</v>
      </c>
      <c r="AJ87" s="68"/>
      <c r="AK87" s="68"/>
      <c r="AL87" s="68"/>
      <c r="AM87" s="68"/>
      <c r="AN87" s="68"/>
      <c r="AO87" s="68"/>
      <c r="AP87" s="68"/>
      <c r="AQ87" s="68"/>
      <c r="AR87" s="68"/>
      <c r="AS87" s="69"/>
    </row>
    <row r="88" spans="1:45" s="7" customFormat="1" ht="19.5" customHeight="1">
      <c r="A88" s="132"/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2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2"/>
      <c r="X88" s="114"/>
      <c r="Y88" s="115"/>
      <c r="Z88" s="115"/>
      <c r="AA88" s="115"/>
      <c r="AB88" s="115"/>
      <c r="AC88" s="115"/>
      <c r="AD88" s="115"/>
      <c r="AE88" s="115"/>
      <c r="AF88" s="115"/>
      <c r="AG88" s="115"/>
      <c r="AH88" s="116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2"/>
    </row>
    <row r="89" spans="1:45" s="7" customFormat="1" ht="19.5" customHeight="1" thickBot="1">
      <c r="A89" s="136"/>
      <c r="B89" s="73"/>
      <c r="C89" s="74"/>
      <c r="D89" s="75"/>
      <c r="E89" s="54"/>
      <c r="F89" s="18"/>
      <c r="G89" s="148"/>
      <c r="H89" s="20"/>
      <c r="I89" s="20"/>
      <c r="J89" s="149"/>
      <c r="K89" s="18"/>
      <c r="L89" s="56"/>
      <c r="M89" s="73" t="str">
        <f>CONCATENATE($G$11,$I$11,".",$K$11,".","0",RIGHT($M$15,1),".",RIGHT(V89,1),$A$34,"-",$A87)</f>
        <v>L451.19.06.S7-07</v>
      </c>
      <c r="N89" s="74"/>
      <c r="O89" s="75"/>
      <c r="P89" s="151">
        <v>4</v>
      </c>
      <c r="Q89" s="152" t="s">
        <v>41</v>
      </c>
      <c r="R89" s="151">
        <v>28</v>
      </c>
      <c r="S89" s="153">
        <v>0</v>
      </c>
      <c r="T89" s="153">
        <v>28</v>
      </c>
      <c r="U89" s="152">
        <v>0</v>
      </c>
      <c r="V89" s="140" t="s">
        <v>53</v>
      </c>
      <c r="W89" s="141">
        <f>100-56</f>
        <v>44</v>
      </c>
      <c r="X89" s="73" t="str">
        <f>CONCATENATE($G$11,$I$11,".",$K$11,".","0",RIGHT($X$15,1),".",RIGHT(AG27,1),$A$25,"-",$A87)</f>
        <v>L451.19.07.D4-07</v>
      </c>
      <c r="Y89" s="74"/>
      <c r="Z89" s="75"/>
      <c r="AA89" s="54">
        <v>5</v>
      </c>
      <c r="AB89" s="18" t="s">
        <v>5</v>
      </c>
      <c r="AC89" s="148">
        <v>28</v>
      </c>
      <c r="AD89" s="20">
        <v>0</v>
      </c>
      <c r="AE89" s="20">
        <v>14</v>
      </c>
      <c r="AF89" s="149">
        <v>14</v>
      </c>
      <c r="AG89" s="18" t="s">
        <v>52</v>
      </c>
      <c r="AH89" s="56">
        <v>69</v>
      </c>
      <c r="AI89" s="86" t="str">
        <f>CONCATENATE($G$11,$I$11,".",$K$11,".","0",RIGHT($AI$15,1),".",RIGHT(AR89,1),$A$22,"-",$A87)</f>
        <v>L451.19.08.D3-07</v>
      </c>
      <c r="AJ89" s="87"/>
      <c r="AK89" s="88"/>
      <c r="AL89" s="54">
        <v>3</v>
      </c>
      <c r="AM89" s="18" t="s">
        <v>5</v>
      </c>
      <c r="AN89" s="148">
        <v>28</v>
      </c>
      <c r="AO89" s="20">
        <v>0</v>
      </c>
      <c r="AP89" s="20">
        <v>14</v>
      </c>
      <c r="AQ89" s="149">
        <v>0</v>
      </c>
      <c r="AR89" s="18" t="s">
        <v>52</v>
      </c>
      <c r="AS89" s="56">
        <v>33</v>
      </c>
    </row>
    <row r="90" spans="1:45" s="7" customFormat="1" ht="19.5" customHeight="1" thickTop="1">
      <c r="A90" s="150" t="s">
        <v>61</v>
      </c>
      <c r="B90" s="67"/>
      <c r="C90" s="68"/>
      <c r="D90" s="68"/>
      <c r="E90" s="103"/>
      <c r="F90" s="103"/>
      <c r="G90" s="103"/>
      <c r="H90" s="103"/>
      <c r="I90" s="103"/>
      <c r="J90" s="103"/>
      <c r="K90" s="103"/>
      <c r="L90" s="104"/>
      <c r="M90" s="68" t="s">
        <v>127</v>
      </c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7" t="s">
        <v>76</v>
      </c>
      <c r="Y90" s="68"/>
      <c r="Z90" s="68"/>
      <c r="AA90" s="103"/>
      <c r="AB90" s="103"/>
      <c r="AC90" s="103"/>
      <c r="AD90" s="103"/>
      <c r="AE90" s="103"/>
      <c r="AF90" s="103"/>
      <c r="AG90" s="103"/>
      <c r="AH90" s="104"/>
      <c r="AI90" s="68" t="s">
        <v>103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9"/>
    </row>
    <row r="91" spans="1:45" s="7" customFormat="1" ht="19.5" customHeight="1">
      <c r="A91" s="132"/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7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105"/>
      <c r="Y91" s="106"/>
      <c r="Z91" s="106"/>
      <c r="AA91" s="106"/>
      <c r="AB91" s="106"/>
      <c r="AC91" s="106"/>
      <c r="AD91" s="106"/>
      <c r="AE91" s="106"/>
      <c r="AF91" s="106"/>
      <c r="AG91" s="106"/>
      <c r="AH91" s="107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2"/>
    </row>
    <row r="92" spans="1:45" s="7" customFormat="1" ht="19.5" customHeight="1" thickBot="1">
      <c r="A92" s="136"/>
      <c r="B92" s="73"/>
      <c r="C92" s="74"/>
      <c r="D92" s="75"/>
      <c r="E92" s="54"/>
      <c r="F92" s="18"/>
      <c r="G92" s="148"/>
      <c r="H92" s="20"/>
      <c r="I92" s="20"/>
      <c r="J92" s="149"/>
      <c r="K92" s="18"/>
      <c r="L92" s="56"/>
      <c r="M92" s="73" t="str">
        <f>CONCATENATE($G$11,$I$11,".",$K$11,".","0",RIGHT($M$15,1),".",RIGHT(V92,1),$A$34,"-",$A90)</f>
        <v>L451.19.06.S7-08</v>
      </c>
      <c r="N92" s="74"/>
      <c r="O92" s="75"/>
      <c r="P92" s="151">
        <v>4</v>
      </c>
      <c r="Q92" s="152" t="s">
        <v>41</v>
      </c>
      <c r="R92" s="151">
        <v>28</v>
      </c>
      <c r="S92" s="153">
        <v>0</v>
      </c>
      <c r="T92" s="153">
        <v>28</v>
      </c>
      <c r="U92" s="152">
        <v>0</v>
      </c>
      <c r="V92" s="140" t="s">
        <v>53</v>
      </c>
      <c r="W92" s="141">
        <f>100-56</f>
        <v>44</v>
      </c>
      <c r="X92" s="73" t="str">
        <f>CONCATENATE($G$11,$I$11,".",$K$11,".","0",RIGHT($X$15,1),".",RIGHT(AG92,1),$A$25,"-",$A90)</f>
        <v>L451.19.07.D4-08</v>
      </c>
      <c r="Y92" s="74"/>
      <c r="Z92" s="75"/>
      <c r="AA92" s="54">
        <v>5</v>
      </c>
      <c r="AB92" s="18" t="s">
        <v>5</v>
      </c>
      <c r="AC92" s="148">
        <v>28</v>
      </c>
      <c r="AD92" s="20">
        <v>0</v>
      </c>
      <c r="AE92" s="20">
        <v>14</v>
      </c>
      <c r="AF92" s="149">
        <v>14</v>
      </c>
      <c r="AG92" s="18" t="s">
        <v>52</v>
      </c>
      <c r="AH92" s="56">
        <v>69</v>
      </c>
      <c r="AI92" s="86" t="str">
        <f>CONCATENATE($G$11,$I$11,".",$K$11,".","0",RIGHT($AI$15,1),".",RIGHT(AR92,1),$A$25,"-",$A90)</f>
        <v>L451.19.08.D4-08</v>
      </c>
      <c r="AJ92" s="87"/>
      <c r="AK92" s="88"/>
      <c r="AL92" s="54">
        <v>3</v>
      </c>
      <c r="AM92" s="18" t="s">
        <v>5</v>
      </c>
      <c r="AN92" s="148">
        <v>14</v>
      </c>
      <c r="AO92" s="20">
        <v>0</v>
      </c>
      <c r="AP92" s="20">
        <v>14</v>
      </c>
      <c r="AQ92" s="149">
        <v>0</v>
      </c>
      <c r="AR92" s="18" t="s">
        <v>52</v>
      </c>
      <c r="AS92" s="56">
        <v>47</v>
      </c>
    </row>
    <row r="93" spans="1:45" s="7" customFormat="1" ht="19.5" customHeight="1" thickTop="1">
      <c r="A93" s="150" t="s">
        <v>62</v>
      </c>
      <c r="B93" s="154"/>
      <c r="C93" s="103"/>
      <c r="D93" s="103"/>
      <c r="E93" s="103"/>
      <c r="F93" s="103"/>
      <c r="G93" s="103"/>
      <c r="H93" s="103"/>
      <c r="I93" s="103"/>
      <c r="J93" s="103"/>
      <c r="K93" s="103"/>
      <c r="L93" s="104"/>
      <c r="M93" s="103"/>
      <c r="N93" s="103"/>
      <c r="O93" s="103"/>
      <c r="P93" s="68"/>
      <c r="Q93" s="68"/>
      <c r="R93" s="68"/>
      <c r="S93" s="68"/>
      <c r="T93" s="68"/>
      <c r="U93" s="68"/>
      <c r="V93" s="68"/>
      <c r="W93" s="69"/>
      <c r="X93" s="67" t="s">
        <v>77</v>
      </c>
      <c r="Y93" s="68"/>
      <c r="Z93" s="68"/>
      <c r="AA93" s="68"/>
      <c r="AB93" s="68"/>
      <c r="AC93" s="68"/>
      <c r="AD93" s="68"/>
      <c r="AE93" s="68"/>
      <c r="AF93" s="68"/>
      <c r="AG93" s="68"/>
      <c r="AH93" s="69"/>
      <c r="AI93" s="103"/>
      <c r="AJ93" s="103"/>
      <c r="AK93" s="103"/>
      <c r="AL93" s="68"/>
      <c r="AM93" s="68"/>
      <c r="AN93" s="68"/>
      <c r="AO93" s="68"/>
      <c r="AP93" s="68"/>
      <c r="AQ93" s="68"/>
      <c r="AR93" s="68"/>
      <c r="AS93" s="69"/>
    </row>
    <row r="94" spans="1:45" s="7" customFormat="1" ht="19.5" customHeight="1">
      <c r="A94" s="132"/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7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0"/>
      <c r="Y94" s="71"/>
      <c r="Z94" s="71"/>
      <c r="AA94" s="71"/>
      <c r="AB94" s="71"/>
      <c r="AC94" s="71"/>
      <c r="AD94" s="71"/>
      <c r="AE94" s="71"/>
      <c r="AF94" s="71"/>
      <c r="AG94" s="71"/>
      <c r="AH94" s="72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2"/>
    </row>
    <row r="95" spans="1:45" s="7" customFormat="1" ht="19.5" customHeight="1" thickBot="1">
      <c r="A95" s="136"/>
      <c r="B95" s="73"/>
      <c r="C95" s="74"/>
      <c r="D95" s="75"/>
      <c r="E95" s="54"/>
      <c r="F95" s="18"/>
      <c r="G95" s="148"/>
      <c r="H95" s="20"/>
      <c r="I95" s="20"/>
      <c r="J95" s="149"/>
      <c r="K95" s="18"/>
      <c r="L95" s="56"/>
      <c r="M95" s="73"/>
      <c r="N95" s="74"/>
      <c r="O95" s="75"/>
      <c r="P95" s="54"/>
      <c r="Q95" s="18"/>
      <c r="R95" s="148"/>
      <c r="S95" s="20"/>
      <c r="T95" s="20"/>
      <c r="U95" s="149"/>
      <c r="V95" s="18"/>
      <c r="W95" s="56"/>
      <c r="X95" s="73" t="str">
        <f>CONCATENATE($G$11,$I$11,".",$K$11,".","0",RIGHT($X$15,1),".",RIGHT(AG95,1),$A$25,"-",$A93)</f>
        <v>L451.19.07.D4-09</v>
      </c>
      <c r="Y95" s="74"/>
      <c r="Z95" s="75"/>
      <c r="AA95" s="54">
        <v>5</v>
      </c>
      <c r="AB95" s="18" t="s">
        <v>5</v>
      </c>
      <c r="AC95" s="148">
        <v>28</v>
      </c>
      <c r="AD95" s="20">
        <v>0</v>
      </c>
      <c r="AE95" s="20">
        <v>14</v>
      </c>
      <c r="AF95" s="149">
        <v>14</v>
      </c>
      <c r="AG95" s="18" t="s">
        <v>52</v>
      </c>
      <c r="AH95" s="56">
        <v>69</v>
      </c>
      <c r="AI95" s="73"/>
      <c r="AJ95" s="74"/>
      <c r="AK95" s="75"/>
      <c r="AL95" s="54"/>
      <c r="AM95" s="18"/>
      <c r="AN95" s="148"/>
      <c r="AO95" s="20"/>
      <c r="AP95" s="20"/>
      <c r="AQ95" s="149"/>
      <c r="AR95" s="18"/>
      <c r="AS95" s="56"/>
    </row>
    <row r="96" spans="1:45" s="7" customFormat="1" ht="19.5" customHeight="1" thickTop="1">
      <c r="A96" s="150" t="s">
        <v>63</v>
      </c>
      <c r="B96" s="67"/>
      <c r="C96" s="68"/>
      <c r="D96" s="68"/>
      <c r="E96" s="68"/>
      <c r="F96" s="68"/>
      <c r="G96" s="68"/>
      <c r="H96" s="68"/>
      <c r="I96" s="68"/>
      <c r="J96" s="68"/>
      <c r="K96" s="68"/>
      <c r="L96" s="69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7" t="s">
        <v>170</v>
      </c>
      <c r="Y96" s="68"/>
      <c r="Z96" s="68"/>
      <c r="AA96" s="68"/>
      <c r="AB96" s="68"/>
      <c r="AC96" s="68"/>
      <c r="AD96" s="68"/>
      <c r="AE96" s="68"/>
      <c r="AF96" s="68"/>
      <c r="AG96" s="68"/>
      <c r="AH96" s="69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9"/>
    </row>
    <row r="97" spans="1:45" s="7" customFormat="1" ht="19.5" customHeight="1">
      <c r="A97" s="132"/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2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2"/>
      <c r="X97" s="70"/>
      <c r="Y97" s="71"/>
      <c r="Z97" s="71"/>
      <c r="AA97" s="71"/>
      <c r="AB97" s="71"/>
      <c r="AC97" s="71"/>
      <c r="AD97" s="71"/>
      <c r="AE97" s="71"/>
      <c r="AF97" s="71"/>
      <c r="AG97" s="71"/>
      <c r="AH97" s="72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2"/>
    </row>
    <row r="98" spans="1:45" s="7" customFormat="1" ht="19.5" customHeight="1" thickBot="1">
      <c r="A98" s="136"/>
      <c r="B98" s="73"/>
      <c r="C98" s="74"/>
      <c r="D98" s="75"/>
      <c r="E98" s="54"/>
      <c r="F98" s="18"/>
      <c r="G98" s="148"/>
      <c r="H98" s="20"/>
      <c r="I98" s="20"/>
      <c r="J98" s="149"/>
      <c r="K98" s="18"/>
      <c r="L98" s="56"/>
      <c r="M98" s="73"/>
      <c r="N98" s="74"/>
      <c r="O98" s="75"/>
      <c r="P98" s="54"/>
      <c r="Q98" s="18"/>
      <c r="R98" s="148"/>
      <c r="S98" s="20"/>
      <c r="T98" s="20"/>
      <c r="U98" s="149"/>
      <c r="V98" s="18"/>
      <c r="W98" s="56"/>
      <c r="X98" s="73" t="str">
        <f>CONCATENATE($G$11,$I$11,".",$K$11,".","0",RIGHT($X$15,1),".",RIGHT(AG98,1),$A$28,"-",$A96)</f>
        <v>L451.19.07.S5-10</v>
      </c>
      <c r="Y98" s="74"/>
      <c r="Z98" s="75"/>
      <c r="AA98" s="54">
        <v>4</v>
      </c>
      <c r="AB98" s="18" t="s">
        <v>5</v>
      </c>
      <c r="AC98" s="148">
        <v>28</v>
      </c>
      <c r="AD98" s="20">
        <v>0</v>
      </c>
      <c r="AE98" s="20">
        <v>0</v>
      </c>
      <c r="AF98" s="149">
        <v>28</v>
      </c>
      <c r="AG98" s="18" t="s">
        <v>53</v>
      </c>
      <c r="AH98" s="56">
        <v>44</v>
      </c>
      <c r="AI98" s="73"/>
      <c r="AJ98" s="74"/>
      <c r="AK98" s="75"/>
      <c r="AL98" s="54"/>
      <c r="AM98" s="18"/>
      <c r="AN98" s="148"/>
      <c r="AO98" s="20"/>
      <c r="AP98" s="20"/>
      <c r="AQ98" s="149"/>
      <c r="AR98" s="18"/>
      <c r="AS98" s="56"/>
    </row>
    <row r="99" spans="1:45" s="7" customFormat="1" ht="19.5" customHeight="1" thickTop="1">
      <c r="A99" s="150" t="s">
        <v>64</v>
      </c>
      <c r="B99" s="67"/>
      <c r="C99" s="68"/>
      <c r="D99" s="68"/>
      <c r="E99" s="103"/>
      <c r="F99" s="103"/>
      <c r="G99" s="103"/>
      <c r="H99" s="103"/>
      <c r="I99" s="103"/>
      <c r="J99" s="103"/>
      <c r="K99" s="103"/>
      <c r="L99" s="104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101" t="s">
        <v>85</v>
      </c>
      <c r="Y99" s="102"/>
      <c r="Z99" s="102"/>
      <c r="AA99" s="108"/>
      <c r="AB99" s="108"/>
      <c r="AC99" s="108"/>
      <c r="AD99" s="108"/>
      <c r="AE99" s="108"/>
      <c r="AF99" s="108"/>
      <c r="AG99" s="108"/>
      <c r="AH99" s="109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9"/>
    </row>
    <row r="100" spans="1:45" s="7" customFormat="1" ht="19.5" customHeight="1">
      <c r="A100" s="132"/>
      <c r="B100" s="105"/>
      <c r="C100" s="106"/>
      <c r="D100" s="106"/>
      <c r="E100" s="106"/>
      <c r="F100" s="106"/>
      <c r="G100" s="106"/>
      <c r="H100" s="106"/>
      <c r="I100" s="106"/>
      <c r="J100" s="106"/>
      <c r="K100" s="106"/>
      <c r="L100" s="107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2"/>
      <c r="X100" s="110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2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2"/>
    </row>
    <row r="101" spans="1:45" s="7" customFormat="1" ht="19.5" customHeight="1" thickBot="1">
      <c r="A101" s="136"/>
      <c r="B101" s="73"/>
      <c r="C101" s="74"/>
      <c r="D101" s="75"/>
      <c r="E101" s="54"/>
      <c r="F101" s="18"/>
      <c r="G101" s="148"/>
      <c r="H101" s="20"/>
      <c r="I101" s="20"/>
      <c r="J101" s="149"/>
      <c r="K101" s="18"/>
      <c r="L101" s="56"/>
      <c r="M101" s="73"/>
      <c r="N101" s="74"/>
      <c r="O101" s="75"/>
      <c r="P101" s="54"/>
      <c r="Q101" s="18"/>
      <c r="R101" s="148"/>
      <c r="S101" s="20"/>
      <c r="T101" s="20"/>
      <c r="U101" s="149"/>
      <c r="V101" s="18"/>
      <c r="W101" s="56"/>
      <c r="X101" s="73" t="str">
        <f>CONCATENATE($G$11,$I$11,".",$K$11,".","0",RIGHT($X$15,1),".",RIGHT(AG101,1),$A$28,"-",$A99)</f>
        <v>L451.19.07.S5-11</v>
      </c>
      <c r="Y101" s="74"/>
      <c r="Z101" s="75"/>
      <c r="AA101" s="54">
        <v>4</v>
      </c>
      <c r="AB101" s="18" t="s">
        <v>5</v>
      </c>
      <c r="AC101" s="148">
        <v>28</v>
      </c>
      <c r="AD101" s="20">
        <v>0</v>
      </c>
      <c r="AE101" s="20">
        <v>0</v>
      </c>
      <c r="AF101" s="149">
        <v>28</v>
      </c>
      <c r="AG101" s="18" t="s">
        <v>53</v>
      </c>
      <c r="AH101" s="56">
        <v>44</v>
      </c>
      <c r="AI101" s="73"/>
      <c r="AJ101" s="74"/>
      <c r="AK101" s="75"/>
      <c r="AL101" s="54"/>
      <c r="AM101" s="18"/>
      <c r="AN101" s="148"/>
      <c r="AO101" s="20"/>
      <c r="AP101" s="20"/>
      <c r="AQ101" s="149"/>
      <c r="AR101" s="18"/>
      <c r="AS101" s="56"/>
    </row>
    <row r="102" spans="1:45" s="7" customFormat="1" ht="19.5" customHeight="1" thickTop="1">
      <c r="A102" s="150" t="s">
        <v>65</v>
      </c>
      <c r="B102" s="15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4"/>
      <c r="M102" s="103"/>
      <c r="N102" s="103"/>
      <c r="O102" s="103"/>
      <c r="P102" s="68"/>
      <c r="Q102" s="68"/>
      <c r="R102" s="68"/>
      <c r="S102" s="68"/>
      <c r="T102" s="68"/>
      <c r="U102" s="68"/>
      <c r="V102" s="68"/>
      <c r="W102" s="69"/>
      <c r="X102" s="67" t="s">
        <v>169</v>
      </c>
      <c r="Y102" s="68"/>
      <c r="Z102" s="68"/>
      <c r="AA102" s="103"/>
      <c r="AB102" s="103"/>
      <c r="AC102" s="103"/>
      <c r="AD102" s="103"/>
      <c r="AE102" s="103"/>
      <c r="AF102" s="103"/>
      <c r="AG102" s="103"/>
      <c r="AH102" s="104"/>
      <c r="AI102" s="103"/>
      <c r="AJ102" s="103"/>
      <c r="AK102" s="103"/>
      <c r="AL102" s="68"/>
      <c r="AM102" s="68"/>
      <c r="AN102" s="68"/>
      <c r="AO102" s="68"/>
      <c r="AP102" s="68"/>
      <c r="AQ102" s="68"/>
      <c r="AR102" s="68"/>
      <c r="AS102" s="69"/>
    </row>
    <row r="103" spans="1:45" s="7" customFormat="1" ht="37.5" customHeight="1">
      <c r="A103" s="132"/>
      <c r="B103" s="105"/>
      <c r="C103" s="106"/>
      <c r="D103" s="106"/>
      <c r="E103" s="106"/>
      <c r="F103" s="106"/>
      <c r="G103" s="106"/>
      <c r="H103" s="106"/>
      <c r="I103" s="106"/>
      <c r="J103" s="106"/>
      <c r="K103" s="106"/>
      <c r="L103" s="107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2"/>
      <c r="X103" s="105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7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2"/>
    </row>
    <row r="104" spans="1:45" s="7" customFormat="1" ht="19.5" customHeight="1" thickBot="1">
      <c r="A104" s="136"/>
      <c r="B104" s="73"/>
      <c r="C104" s="74"/>
      <c r="D104" s="75"/>
      <c r="E104" s="54"/>
      <c r="F104" s="18"/>
      <c r="G104" s="148"/>
      <c r="H104" s="20"/>
      <c r="I104" s="20"/>
      <c r="J104" s="149"/>
      <c r="K104" s="18"/>
      <c r="L104" s="56"/>
      <c r="M104" s="73"/>
      <c r="N104" s="74"/>
      <c r="O104" s="75"/>
      <c r="P104" s="54"/>
      <c r="Q104" s="18"/>
      <c r="R104" s="148"/>
      <c r="S104" s="20"/>
      <c r="T104" s="20"/>
      <c r="U104" s="149"/>
      <c r="V104" s="18"/>
      <c r="W104" s="56"/>
      <c r="X104" s="73" t="str">
        <f>CONCATENATE($G$11,$I$11,".",$K$11,".","0",RIGHT($X$15,1),".",RIGHT(AG104,1),$A$31,"-",$A102)</f>
        <v>L451.19.07.S6-12</v>
      </c>
      <c r="Y104" s="74"/>
      <c r="Z104" s="75"/>
      <c r="AA104" s="54">
        <v>4</v>
      </c>
      <c r="AB104" s="18" t="s">
        <v>41</v>
      </c>
      <c r="AC104" s="148">
        <v>28</v>
      </c>
      <c r="AD104" s="20">
        <v>0</v>
      </c>
      <c r="AE104" s="20">
        <v>14</v>
      </c>
      <c r="AF104" s="149">
        <v>0</v>
      </c>
      <c r="AG104" s="18" t="s">
        <v>53</v>
      </c>
      <c r="AH104" s="56">
        <v>58</v>
      </c>
      <c r="AI104" s="73"/>
      <c r="AJ104" s="74"/>
      <c r="AK104" s="75"/>
      <c r="AL104" s="54"/>
      <c r="AM104" s="18"/>
      <c r="AN104" s="148"/>
      <c r="AO104" s="20"/>
      <c r="AP104" s="20"/>
      <c r="AQ104" s="149"/>
      <c r="AR104" s="18"/>
      <c r="AS104" s="56"/>
    </row>
    <row r="105" spans="1:45" s="7" customFormat="1" ht="19.5" customHeight="1" thickTop="1">
      <c r="A105" s="150" t="s">
        <v>78</v>
      </c>
      <c r="B105" s="15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4"/>
      <c r="M105" s="103"/>
      <c r="N105" s="103"/>
      <c r="O105" s="103"/>
      <c r="P105" s="68"/>
      <c r="Q105" s="68"/>
      <c r="R105" s="68"/>
      <c r="S105" s="68"/>
      <c r="T105" s="68"/>
      <c r="U105" s="68"/>
      <c r="V105" s="68"/>
      <c r="W105" s="69"/>
      <c r="X105" s="67" t="s">
        <v>79</v>
      </c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4"/>
      <c r="AI105" s="103"/>
      <c r="AJ105" s="103"/>
      <c r="AK105" s="103"/>
      <c r="AL105" s="68"/>
      <c r="AM105" s="68"/>
      <c r="AN105" s="68"/>
      <c r="AO105" s="68"/>
      <c r="AP105" s="68"/>
      <c r="AQ105" s="68"/>
      <c r="AR105" s="68"/>
      <c r="AS105" s="69"/>
    </row>
    <row r="106" spans="1:45" s="7" customFormat="1" ht="20.25" customHeight="1">
      <c r="A106" s="132"/>
      <c r="B106" s="105"/>
      <c r="C106" s="106"/>
      <c r="D106" s="106"/>
      <c r="E106" s="106"/>
      <c r="F106" s="106"/>
      <c r="G106" s="106"/>
      <c r="H106" s="106"/>
      <c r="I106" s="106"/>
      <c r="J106" s="106"/>
      <c r="K106" s="106"/>
      <c r="L106" s="107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2"/>
      <c r="X106" s="105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7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2"/>
    </row>
    <row r="107" spans="1:45" s="7" customFormat="1" ht="34.5" customHeight="1" thickBot="1">
      <c r="A107" s="136"/>
      <c r="B107" s="73"/>
      <c r="C107" s="74"/>
      <c r="D107" s="75"/>
      <c r="E107" s="54"/>
      <c r="F107" s="18"/>
      <c r="G107" s="148"/>
      <c r="H107" s="20"/>
      <c r="I107" s="20"/>
      <c r="J107" s="149"/>
      <c r="K107" s="18"/>
      <c r="L107" s="56"/>
      <c r="M107" s="73"/>
      <c r="N107" s="74"/>
      <c r="O107" s="75"/>
      <c r="P107" s="54"/>
      <c r="Q107" s="18"/>
      <c r="R107" s="148"/>
      <c r="S107" s="20"/>
      <c r="T107" s="20"/>
      <c r="U107" s="149"/>
      <c r="V107" s="18"/>
      <c r="W107" s="56"/>
      <c r="X107" s="73" t="str">
        <f>CONCATENATE($G$11,$I$11,".",$K$11,".","0",RIGHT($X$15,1),".",RIGHT(AG107,1),$A$31,"-",$A105)</f>
        <v>L451.19.07.S6-13</v>
      </c>
      <c r="Y107" s="74"/>
      <c r="Z107" s="75"/>
      <c r="AA107" s="54">
        <v>4</v>
      </c>
      <c r="AB107" s="18" t="s">
        <v>41</v>
      </c>
      <c r="AC107" s="148">
        <v>28</v>
      </c>
      <c r="AD107" s="20">
        <v>0</v>
      </c>
      <c r="AE107" s="20">
        <v>14</v>
      </c>
      <c r="AF107" s="149">
        <v>0</v>
      </c>
      <c r="AG107" s="18" t="s">
        <v>53</v>
      </c>
      <c r="AH107" s="56">
        <v>58</v>
      </c>
      <c r="AI107" s="73"/>
      <c r="AJ107" s="74"/>
      <c r="AK107" s="75"/>
      <c r="AL107" s="54"/>
      <c r="AM107" s="18"/>
      <c r="AN107" s="148"/>
      <c r="AO107" s="20"/>
      <c r="AP107" s="20"/>
      <c r="AQ107" s="149"/>
      <c r="AR107" s="18"/>
      <c r="AS107" s="56"/>
    </row>
    <row r="108" spans="1:45" s="7" customFormat="1" ht="34.5" customHeight="1" thickTop="1">
      <c r="A108" s="150" t="s">
        <v>78</v>
      </c>
      <c r="B108" s="15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4"/>
      <c r="M108" s="103"/>
      <c r="N108" s="103"/>
      <c r="O108" s="103"/>
      <c r="P108" s="68"/>
      <c r="Q108" s="68"/>
      <c r="R108" s="68"/>
      <c r="S108" s="68"/>
      <c r="T108" s="68"/>
      <c r="U108" s="68"/>
      <c r="V108" s="68"/>
      <c r="W108" s="69"/>
      <c r="X108" s="67" t="s">
        <v>80</v>
      </c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4"/>
      <c r="AI108" s="103"/>
      <c r="AJ108" s="103"/>
      <c r="AK108" s="103"/>
      <c r="AL108" s="68"/>
      <c r="AM108" s="68"/>
      <c r="AN108" s="68"/>
      <c r="AO108" s="68"/>
      <c r="AP108" s="68"/>
      <c r="AQ108" s="68"/>
      <c r="AR108" s="68"/>
      <c r="AS108" s="69"/>
    </row>
    <row r="109" spans="1:45" s="7" customFormat="1" ht="6" customHeight="1">
      <c r="A109" s="132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107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2"/>
      <c r="X109" s="105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7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2"/>
    </row>
    <row r="110" spans="1:45" s="7" customFormat="1" ht="18.75" customHeight="1" thickBot="1">
      <c r="A110" s="136"/>
      <c r="B110" s="73"/>
      <c r="C110" s="74"/>
      <c r="D110" s="75"/>
      <c r="E110" s="54"/>
      <c r="F110" s="18"/>
      <c r="G110" s="148"/>
      <c r="H110" s="20"/>
      <c r="I110" s="20"/>
      <c r="J110" s="149"/>
      <c r="K110" s="18"/>
      <c r="L110" s="56"/>
      <c r="M110" s="73"/>
      <c r="N110" s="74"/>
      <c r="O110" s="75"/>
      <c r="P110" s="54"/>
      <c r="Q110" s="18"/>
      <c r="R110" s="148"/>
      <c r="S110" s="20"/>
      <c r="T110" s="20"/>
      <c r="U110" s="149"/>
      <c r="V110" s="18"/>
      <c r="W110" s="56"/>
      <c r="X110" s="73" t="str">
        <f>CONCATENATE($G$11,$I$11,".",$K$11,".","0",RIGHT($X$15,1),".",RIGHT(AG110,1),$A$31,"-",$A108)</f>
        <v>L451.19.07.S6-13</v>
      </c>
      <c r="Y110" s="74"/>
      <c r="Z110" s="75"/>
      <c r="AA110" s="54">
        <v>4</v>
      </c>
      <c r="AB110" s="18" t="s">
        <v>41</v>
      </c>
      <c r="AC110" s="148">
        <v>28</v>
      </c>
      <c r="AD110" s="20">
        <v>0</v>
      </c>
      <c r="AE110" s="20">
        <v>14</v>
      </c>
      <c r="AF110" s="149">
        <v>0</v>
      </c>
      <c r="AG110" s="18" t="s">
        <v>53</v>
      </c>
      <c r="AH110" s="56">
        <v>58</v>
      </c>
      <c r="AI110" s="73"/>
      <c r="AJ110" s="74"/>
      <c r="AK110" s="75"/>
      <c r="AL110" s="54"/>
      <c r="AM110" s="18"/>
      <c r="AN110" s="148"/>
      <c r="AO110" s="20"/>
      <c r="AP110" s="20"/>
      <c r="AQ110" s="149"/>
      <c r="AR110" s="18"/>
      <c r="AS110" s="56"/>
    </row>
    <row r="111" spans="1:45" s="8" customFormat="1" ht="15.75" thickTop="1">
      <c r="A111" s="150" t="s">
        <v>78</v>
      </c>
      <c r="B111" s="15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4"/>
      <c r="M111" s="103"/>
      <c r="N111" s="103"/>
      <c r="O111" s="103"/>
      <c r="P111" s="68"/>
      <c r="Q111" s="68"/>
      <c r="R111" s="68"/>
      <c r="S111" s="68"/>
      <c r="T111" s="68"/>
      <c r="U111" s="68"/>
      <c r="V111" s="68"/>
      <c r="W111" s="69"/>
      <c r="X111" s="101" t="s">
        <v>82</v>
      </c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9"/>
      <c r="AI111" s="103"/>
      <c r="AJ111" s="103"/>
      <c r="AK111" s="103"/>
      <c r="AL111" s="68"/>
      <c r="AM111" s="68"/>
      <c r="AN111" s="68"/>
      <c r="AO111" s="68"/>
      <c r="AP111" s="68"/>
      <c r="AQ111" s="68"/>
      <c r="AR111" s="68"/>
      <c r="AS111" s="69"/>
    </row>
    <row r="112" spans="1:45" s="8" customFormat="1" ht="20.25" customHeight="1">
      <c r="A112" s="132"/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7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2"/>
      <c r="X112" s="110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2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2"/>
    </row>
    <row r="113" spans="1:45" s="8" customFormat="1" ht="34.5" customHeight="1" thickBot="1">
      <c r="A113" s="136"/>
      <c r="B113" s="73"/>
      <c r="C113" s="74"/>
      <c r="D113" s="75"/>
      <c r="E113" s="54"/>
      <c r="F113" s="18"/>
      <c r="G113" s="148"/>
      <c r="H113" s="20"/>
      <c r="I113" s="20"/>
      <c r="J113" s="149"/>
      <c r="K113" s="18"/>
      <c r="L113" s="56"/>
      <c r="M113" s="73"/>
      <c r="N113" s="74"/>
      <c r="O113" s="75"/>
      <c r="P113" s="54"/>
      <c r="Q113" s="18"/>
      <c r="R113" s="148"/>
      <c r="S113" s="20"/>
      <c r="T113" s="20"/>
      <c r="U113" s="149"/>
      <c r="V113" s="18"/>
      <c r="W113" s="56"/>
      <c r="X113" s="73" t="str">
        <f>CONCATENATE($G$11,$I$11,".",$K$11,".","0",RIGHT($X$15,1),".",RIGHT(AG113,1),$A$34,"-",$A111)</f>
        <v>L451.19.07.S7-13</v>
      </c>
      <c r="Y113" s="74"/>
      <c r="Z113" s="75"/>
      <c r="AA113" s="54">
        <v>4</v>
      </c>
      <c r="AB113" s="18" t="s">
        <v>5</v>
      </c>
      <c r="AC113" s="148">
        <v>28</v>
      </c>
      <c r="AD113" s="20">
        <v>0</v>
      </c>
      <c r="AE113" s="20">
        <v>14</v>
      </c>
      <c r="AF113" s="149">
        <v>14</v>
      </c>
      <c r="AG113" s="18" t="s">
        <v>53</v>
      </c>
      <c r="AH113" s="56">
        <v>64</v>
      </c>
      <c r="AI113" s="73"/>
      <c r="AJ113" s="74"/>
      <c r="AK113" s="75"/>
      <c r="AL113" s="54"/>
      <c r="AM113" s="18"/>
      <c r="AN113" s="148"/>
      <c r="AO113" s="20"/>
      <c r="AP113" s="20"/>
      <c r="AQ113" s="149"/>
      <c r="AR113" s="18"/>
      <c r="AS113" s="56"/>
    </row>
    <row r="114" spans="1:45" s="7" customFormat="1" ht="15.75" thickTop="1">
      <c r="A114" s="150" t="s">
        <v>78</v>
      </c>
      <c r="B114" s="15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4"/>
      <c r="M114" s="103"/>
      <c r="N114" s="103"/>
      <c r="O114" s="103"/>
      <c r="P114" s="68"/>
      <c r="Q114" s="68"/>
      <c r="R114" s="68"/>
      <c r="S114" s="68"/>
      <c r="T114" s="68"/>
      <c r="U114" s="68"/>
      <c r="V114" s="68"/>
      <c r="W114" s="69"/>
      <c r="X114" s="67" t="s">
        <v>81</v>
      </c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4"/>
      <c r="AI114" s="103"/>
      <c r="AJ114" s="103"/>
      <c r="AK114" s="103"/>
      <c r="AL114" s="68"/>
      <c r="AM114" s="68"/>
      <c r="AN114" s="68"/>
      <c r="AO114" s="68"/>
      <c r="AP114" s="68"/>
      <c r="AQ114" s="68"/>
      <c r="AR114" s="68"/>
      <c r="AS114" s="69"/>
    </row>
    <row r="115" spans="1:45" s="7" customFormat="1" ht="30" customHeight="1">
      <c r="A115" s="132"/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7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2"/>
      <c r="X115" s="105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7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2"/>
    </row>
    <row r="116" spans="1:45" s="8" customFormat="1" ht="18.75" customHeight="1" thickBot="1">
      <c r="A116" s="136"/>
      <c r="B116" s="73"/>
      <c r="C116" s="74"/>
      <c r="D116" s="75"/>
      <c r="E116" s="54"/>
      <c r="F116" s="18"/>
      <c r="G116" s="148"/>
      <c r="H116" s="20"/>
      <c r="I116" s="20"/>
      <c r="J116" s="149"/>
      <c r="K116" s="18"/>
      <c r="L116" s="56"/>
      <c r="M116" s="73"/>
      <c r="N116" s="74"/>
      <c r="O116" s="75"/>
      <c r="P116" s="54"/>
      <c r="Q116" s="18"/>
      <c r="R116" s="148"/>
      <c r="S116" s="20"/>
      <c r="T116" s="20"/>
      <c r="U116" s="149"/>
      <c r="V116" s="18"/>
      <c r="W116" s="56"/>
      <c r="X116" s="73" t="str">
        <f>CONCATENATE($G$11,$I$11,".",$K$11,".","0",RIGHT($X$15,1),".",RIGHT(AG116,1),$A$34,"-",$A114)</f>
        <v>L451.19.07.S7-13</v>
      </c>
      <c r="Y116" s="74"/>
      <c r="Z116" s="75"/>
      <c r="AA116" s="54">
        <v>4</v>
      </c>
      <c r="AB116" s="18" t="s">
        <v>5</v>
      </c>
      <c r="AC116" s="148">
        <v>28</v>
      </c>
      <c r="AD116" s="20">
        <v>0</v>
      </c>
      <c r="AE116" s="20">
        <v>14</v>
      </c>
      <c r="AF116" s="149">
        <v>14</v>
      </c>
      <c r="AG116" s="18" t="s">
        <v>53</v>
      </c>
      <c r="AH116" s="56">
        <v>64</v>
      </c>
      <c r="AI116" s="73"/>
      <c r="AJ116" s="74"/>
      <c r="AK116" s="75"/>
      <c r="AL116" s="54"/>
      <c r="AM116" s="18"/>
      <c r="AN116" s="148"/>
      <c r="AO116" s="20"/>
      <c r="AP116" s="20"/>
      <c r="AQ116" s="149"/>
      <c r="AR116" s="18"/>
      <c r="AS116" s="56"/>
    </row>
    <row r="117" spans="1:45" s="7" customFormat="1" ht="16.5" thickTop="1">
      <c r="A117" s="3" t="s">
        <v>26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4" t="s">
        <v>32</v>
      </c>
      <c r="AO117" s="8"/>
      <c r="AP117" s="8"/>
      <c r="AQ117" s="8"/>
      <c r="AR117" s="8"/>
      <c r="AS117" s="8"/>
    </row>
    <row r="118" spans="1:45" s="7" customFormat="1" ht="15.75">
      <c r="A118" s="3" t="s">
        <v>31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3" t="s">
        <v>135</v>
      </c>
      <c r="AM118" s="83"/>
      <c r="AN118" s="83"/>
      <c r="AO118" s="83"/>
      <c r="AP118" s="83"/>
      <c r="AQ118" s="83"/>
      <c r="AR118" s="8"/>
      <c r="AS118" s="8"/>
    </row>
    <row r="119" s="8" customFormat="1" ht="18" customHeight="1">
      <c r="A119" s="3"/>
    </row>
    <row r="120" s="8" customFormat="1" ht="18" customHeight="1">
      <c r="A120" s="3"/>
    </row>
    <row r="121" spans="1:45" s="8" customFormat="1" ht="18" customHeight="1">
      <c r="A121" s="174" t="s">
        <v>25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</row>
    <row r="122" spans="1:45" s="8" customFormat="1" ht="18" customHeight="1" thickBot="1">
      <c r="A122" s="125" t="s">
        <v>159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</row>
    <row r="123" spans="2:45" s="8" customFormat="1" ht="18" customHeight="1" thickBot="1" thickTop="1">
      <c r="B123" s="126" t="s">
        <v>22</v>
      </c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 t="s">
        <v>23</v>
      </c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</row>
    <row r="124" spans="1:45" s="8" customFormat="1" ht="18" customHeight="1" thickBot="1" thickTop="1">
      <c r="A124" s="127"/>
      <c r="B124" s="78" t="s">
        <v>27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128"/>
      <c r="M124" s="79" t="s">
        <v>28</v>
      </c>
      <c r="N124" s="79"/>
      <c r="O124" s="79"/>
      <c r="P124" s="79"/>
      <c r="Q124" s="79"/>
      <c r="R124" s="79"/>
      <c r="S124" s="79"/>
      <c r="T124" s="79"/>
      <c r="U124" s="79"/>
      <c r="V124" s="79"/>
      <c r="W124" s="128"/>
      <c r="X124" s="78" t="s">
        <v>29</v>
      </c>
      <c r="Y124" s="79"/>
      <c r="Z124" s="79"/>
      <c r="AA124" s="79"/>
      <c r="AB124" s="79"/>
      <c r="AC124" s="79"/>
      <c r="AD124" s="79"/>
      <c r="AE124" s="79"/>
      <c r="AF124" s="79"/>
      <c r="AG124" s="79"/>
      <c r="AH124" s="128"/>
      <c r="AI124" s="79" t="s">
        <v>30</v>
      </c>
      <c r="AJ124" s="79"/>
      <c r="AK124" s="79"/>
      <c r="AL124" s="79"/>
      <c r="AM124" s="79"/>
      <c r="AN124" s="79"/>
      <c r="AO124" s="79"/>
      <c r="AP124" s="79"/>
      <c r="AQ124" s="79"/>
      <c r="AR124" s="79"/>
      <c r="AS124" s="128"/>
    </row>
    <row r="125" spans="1:45" s="8" customFormat="1" ht="18" customHeight="1" thickTop="1">
      <c r="A125" s="132" t="s">
        <v>66</v>
      </c>
      <c r="B125" s="133" t="s">
        <v>129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5"/>
      <c r="M125" s="68" t="s">
        <v>130</v>
      </c>
      <c r="N125" s="68"/>
      <c r="O125" s="68"/>
      <c r="P125" s="68"/>
      <c r="Q125" s="68"/>
      <c r="R125" s="68"/>
      <c r="S125" s="68"/>
      <c r="T125" s="68"/>
      <c r="U125" s="68"/>
      <c r="V125" s="68"/>
      <c r="W125" s="69"/>
      <c r="X125" s="133" t="s">
        <v>132</v>
      </c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5"/>
      <c r="AI125" s="68" t="s">
        <v>39</v>
      </c>
      <c r="AJ125" s="68"/>
      <c r="AK125" s="68"/>
      <c r="AL125" s="68"/>
      <c r="AM125" s="68"/>
      <c r="AN125" s="68"/>
      <c r="AO125" s="68"/>
      <c r="AP125" s="68"/>
      <c r="AQ125" s="68"/>
      <c r="AR125" s="68"/>
      <c r="AS125" s="69"/>
    </row>
    <row r="126" spans="1:45" s="8" customFormat="1" ht="18" customHeight="1">
      <c r="A126" s="132"/>
      <c r="B126" s="70"/>
      <c r="C126" s="71"/>
      <c r="D126" s="71"/>
      <c r="E126" s="71"/>
      <c r="F126" s="71"/>
      <c r="G126" s="71"/>
      <c r="H126" s="71"/>
      <c r="I126" s="71"/>
      <c r="J126" s="71"/>
      <c r="K126" s="71"/>
      <c r="L126" s="72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2"/>
      <c r="X126" s="70"/>
      <c r="Y126" s="71"/>
      <c r="Z126" s="71"/>
      <c r="AA126" s="71"/>
      <c r="AB126" s="71"/>
      <c r="AC126" s="71"/>
      <c r="AD126" s="71"/>
      <c r="AE126" s="71"/>
      <c r="AF126" s="71"/>
      <c r="AG126" s="71"/>
      <c r="AH126" s="72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2"/>
    </row>
    <row r="127" spans="1:45" s="8" customFormat="1" ht="18" customHeight="1" thickBot="1">
      <c r="A127" s="136"/>
      <c r="B127" s="73" t="str">
        <f>CONCATENATE($G$11,$I$11,".",$K$11,".","0",RIGHT($B$15,1),".",RIGHT(K127,1),$A125)</f>
        <v>L451.19.05.f1</v>
      </c>
      <c r="C127" s="74"/>
      <c r="D127" s="75"/>
      <c r="E127" s="176">
        <v>3</v>
      </c>
      <c r="F127" s="146" t="s">
        <v>41</v>
      </c>
      <c r="G127" s="176">
        <v>14</v>
      </c>
      <c r="H127" s="145">
        <v>0</v>
      </c>
      <c r="I127" s="145">
        <v>28</v>
      </c>
      <c r="J127" s="146">
        <v>0</v>
      </c>
      <c r="K127" s="140" t="s">
        <v>128</v>
      </c>
      <c r="L127" s="147">
        <v>33</v>
      </c>
      <c r="M127" s="86" t="str">
        <f>CONCATENATE($G$11,$I$11,".",$K$11,".","0",RIGHT($M$15,1),".",RIGHT(V127,1),$A$125)</f>
        <v>L451.19.06.f1</v>
      </c>
      <c r="N127" s="87"/>
      <c r="O127" s="88"/>
      <c r="P127" s="176" t="s">
        <v>41</v>
      </c>
      <c r="Q127" s="146">
        <v>3</v>
      </c>
      <c r="R127" s="176">
        <v>28</v>
      </c>
      <c r="S127" s="145">
        <v>0</v>
      </c>
      <c r="T127" s="145">
        <v>14</v>
      </c>
      <c r="U127" s="146">
        <v>0</v>
      </c>
      <c r="V127" s="140" t="s">
        <v>128</v>
      </c>
      <c r="W127" s="141">
        <f>75-42</f>
        <v>33</v>
      </c>
      <c r="X127" s="86" t="str">
        <f>CONCATENATE($G$11,$I$11,".",$K$11,".","0",RIGHT($X$15,1),".",RIGHT(AG127,1),$A$16)</f>
        <v>L451.19.07.f1</v>
      </c>
      <c r="Y127" s="87"/>
      <c r="Z127" s="88"/>
      <c r="AA127" s="176">
        <v>3</v>
      </c>
      <c r="AB127" s="146" t="s">
        <v>41</v>
      </c>
      <c r="AC127" s="176">
        <v>28</v>
      </c>
      <c r="AD127" s="145">
        <v>0</v>
      </c>
      <c r="AE127" s="145">
        <v>14</v>
      </c>
      <c r="AF127" s="152">
        <v>0</v>
      </c>
      <c r="AG127" s="140" t="s">
        <v>128</v>
      </c>
      <c r="AH127" s="141">
        <f>75-42</f>
        <v>33</v>
      </c>
      <c r="AI127" s="86" t="str">
        <f>CONCATENATE($G$11,$I$11,".",$K$11,".","0",RIGHT($X$15,1),".",RIGHT(AR127,1),$A$16)</f>
        <v>L451.19.07.C1</v>
      </c>
      <c r="AJ127" s="87"/>
      <c r="AK127" s="88"/>
      <c r="AL127" s="54">
        <v>2</v>
      </c>
      <c r="AM127" s="18" t="s">
        <v>5</v>
      </c>
      <c r="AN127" s="148">
        <v>28</v>
      </c>
      <c r="AO127" s="20">
        <v>28</v>
      </c>
      <c r="AP127" s="20">
        <v>0</v>
      </c>
      <c r="AQ127" s="149">
        <v>0</v>
      </c>
      <c r="AR127" s="18" t="s">
        <v>40</v>
      </c>
      <c r="AS127" s="56">
        <v>60</v>
      </c>
    </row>
    <row r="128" spans="1:45" s="8" customFormat="1" ht="18" customHeight="1" thickTop="1">
      <c r="A128" s="150" t="s">
        <v>67</v>
      </c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69"/>
      <c r="M128" s="68" t="s">
        <v>131</v>
      </c>
      <c r="N128" s="68"/>
      <c r="O128" s="68"/>
      <c r="P128" s="68"/>
      <c r="Q128" s="68"/>
      <c r="R128" s="68"/>
      <c r="S128" s="68"/>
      <c r="T128" s="68"/>
      <c r="U128" s="68"/>
      <c r="V128" s="68"/>
      <c r="W128" s="69"/>
      <c r="X128" s="67"/>
      <c r="Y128" s="68"/>
      <c r="Z128" s="68"/>
      <c r="AA128" s="68"/>
      <c r="AB128" s="68"/>
      <c r="AC128" s="68"/>
      <c r="AD128" s="68"/>
      <c r="AE128" s="68"/>
      <c r="AF128" s="68"/>
      <c r="AG128" s="68"/>
      <c r="AH128" s="69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9"/>
    </row>
    <row r="129" spans="1:45" s="8" customFormat="1" ht="18" customHeight="1">
      <c r="A129" s="132"/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2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2"/>
      <c r="X129" s="70"/>
      <c r="Y129" s="71"/>
      <c r="Z129" s="71"/>
      <c r="AA129" s="71"/>
      <c r="AB129" s="71"/>
      <c r="AC129" s="71"/>
      <c r="AD129" s="71"/>
      <c r="AE129" s="71"/>
      <c r="AF129" s="71"/>
      <c r="AG129" s="71"/>
      <c r="AH129" s="72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2"/>
    </row>
    <row r="130" spans="1:45" s="8" customFormat="1" ht="18" customHeight="1" thickBot="1">
      <c r="A130" s="136"/>
      <c r="B130" s="73"/>
      <c r="C130" s="74"/>
      <c r="D130" s="75"/>
      <c r="E130" s="54"/>
      <c r="F130" s="18"/>
      <c r="G130" s="148"/>
      <c r="H130" s="20"/>
      <c r="I130" s="20"/>
      <c r="J130" s="149"/>
      <c r="K130" s="18"/>
      <c r="L130" s="56"/>
      <c r="M130" s="86" t="str">
        <f>CONCATENATE($G$11,$I$11,".",$K$11,".","0",RIGHT($M$15,1),".",RIGHT(V130,1),$A$128)</f>
        <v>L451.19.06.f2</v>
      </c>
      <c r="N130" s="87"/>
      <c r="O130" s="88"/>
      <c r="P130" s="54" t="s">
        <v>114</v>
      </c>
      <c r="Q130" s="18">
        <v>2</v>
      </c>
      <c r="R130" s="148">
        <v>0</v>
      </c>
      <c r="S130" s="20">
        <v>0</v>
      </c>
      <c r="T130" s="20">
        <v>28</v>
      </c>
      <c r="U130" s="149">
        <v>0</v>
      </c>
      <c r="V130" s="18" t="s">
        <v>128</v>
      </c>
      <c r="W130" s="56">
        <v>5</v>
      </c>
      <c r="X130" s="73"/>
      <c r="Y130" s="74"/>
      <c r="Z130" s="75"/>
      <c r="AA130" s="54"/>
      <c r="AB130" s="18"/>
      <c r="AC130" s="148"/>
      <c r="AD130" s="20"/>
      <c r="AE130" s="20"/>
      <c r="AF130" s="149"/>
      <c r="AG130" s="18"/>
      <c r="AH130" s="56"/>
      <c r="AI130" s="73"/>
      <c r="AJ130" s="74"/>
      <c r="AK130" s="75"/>
      <c r="AL130" s="54"/>
      <c r="AM130" s="18"/>
      <c r="AN130" s="148"/>
      <c r="AO130" s="20"/>
      <c r="AP130" s="20"/>
      <c r="AQ130" s="149"/>
      <c r="AR130" s="18"/>
      <c r="AS130" s="56"/>
    </row>
    <row r="131" spans="1:46" s="8" customFormat="1" ht="18" customHeight="1" thickTop="1">
      <c r="A131" s="150" t="s">
        <v>68</v>
      </c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9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9"/>
      <c r="X131" s="67"/>
      <c r="Y131" s="68"/>
      <c r="Z131" s="68"/>
      <c r="AA131" s="68"/>
      <c r="AB131" s="68"/>
      <c r="AC131" s="68"/>
      <c r="AD131" s="68"/>
      <c r="AE131" s="68"/>
      <c r="AF131" s="68"/>
      <c r="AG131" s="68"/>
      <c r="AH131" s="69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9"/>
      <c r="AT131" s="177"/>
    </row>
    <row r="132" spans="1:45" s="7" customFormat="1" ht="15">
      <c r="A132" s="132"/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2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2"/>
      <c r="X132" s="70"/>
      <c r="Y132" s="71"/>
      <c r="Z132" s="71"/>
      <c r="AA132" s="71"/>
      <c r="AB132" s="71"/>
      <c r="AC132" s="71"/>
      <c r="AD132" s="71"/>
      <c r="AE132" s="71"/>
      <c r="AF132" s="71"/>
      <c r="AG132" s="71"/>
      <c r="AH132" s="72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2"/>
    </row>
    <row r="133" spans="1:45" s="8" customFormat="1" ht="15.75" thickBot="1">
      <c r="A133" s="136"/>
      <c r="B133" s="73"/>
      <c r="C133" s="74"/>
      <c r="D133" s="75"/>
      <c r="E133" s="54"/>
      <c r="F133" s="18"/>
      <c r="G133" s="148"/>
      <c r="H133" s="20"/>
      <c r="I133" s="20"/>
      <c r="J133" s="149"/>
      <c r="K133" s="18"/>
      <c r="L133" s="56"/>
      <c r="M133" s="73"/>
      <c r="N133" s="74"/>
      <c r="O133" s="75"/>
      <c r="P133" s="54"/>
      <c r="Q133" s="18"/>
      <c r="R133" s="148"/>
      <c r="S133" s="20"/>
      <c r="T133" s="20"/>
      <c r="U133" s="149"/>
      <c r="V133" s="18"/>
      <c r="W133" s="56"/>
      <c r="X133" s="73"/>
      <c r="Y133" s="74"/>
      <c r="Z133" s="75"/>
      <c r="AA133" s="54"/>
      <c r="AB133" s="18"/>
      <c r="AC133" s="148"/>
      <c r="AD133" s="20"/>
      <c r="AE133" s="20"/>
      <c r="AF133" s="149"/>
      <c r="AG133" s="18"/>
      <c r="AH133" s="56"/>
      <c r="AI133" s="73"/>
      <c r="AJ133" s="74"/>
      <c r="AK133" s="75"/>
      <c r="AL133" s="54"/>
      <c r="AM133" s="18"/>
      <c r="AN133" s="148"/>
      <c r="AO133" s="20"/>
      <c r="AP133" s="20"/>
      <c r="AQ133" s="149"/>
      <c r="AR133" s="18"/>
      <c r="AS133" s="56"/>
    </row>
    <row r="134" spans="1:45" s="8" customFormat="1" ht="18" customHeight="1" thickTop="1">
      <c r="A134" s="155" t="s">
        <v>37</v>
      </c>
      <c r="B134" s="89" t="s">
        <v>1</v>
      </c>
      <c r="C134" s="90"/>
      <c r="D134" s="91"/>
      <c r="E134" s="156">
        <f>SUM(G127:J127,G130:J130,G133:J133)</f>
        <v>42</v>
      </c>
      <c r="F134" s="157"/>
      <c r="G134" s="158" t="s">
        <v>19</v>
      </c>
      <c r="H134" s="156"/>
      <c r="I134" s="156"/>
      <c r="J134" s="157"/>
      <c r="K134" s="158">
        <f>SUM(L127,L130,L133)</f>
        <v>33</v>
      </c>
      <c r="L134" s="157"/>
      <c r="M134" s="89" t="s">
        <v>1</v>
      </c>
      <c r="N134" s="90"/>
      <c r="O134" s="91"/>
      <c r="P134" s="156">
        <f>SUM(R127:U127,R130:U130,R133:U133)</f>
        <v>70</v>
      </c>
      <c r="Q134" s="157"/>
      <c r="R134" s="158" t="s">
        <v>19</v>
      </c>
      <c r="S134" s="156"/>
      <c r="T134" s="156"/>
      <c r="U134" s="157"/>
      <c r="V134" s="158">
        <f>SUM(W127,W130,W133)</f>
        <v>38</v>
      </c>
      <c r="W134" s="157"/>
      <c r="X134" s="89" t="s">
        <v>1</v>
      </c>
      <c r="Y134" s="90"/>
      <c r="Z134" s="91"/>
      <c r="AA134" s="156">
        <f>SUM(AC127:AF127,AC130:AF130,AC133:AF133)</f>
        <v>42</v>
      </c>
      <c r="AB134" s="157"/>
      <c r="AC134" s="158" t="s">
        <v>19</v>
      </c>
      <c r="AD134" s="156"/>
      <c r="AE134" s="156"/>
      <c r="AF134" s="157"/>
      <c r="AG134" s="158">
        <f>SUM(AH127,AH130,AH133)</f>
        <v>33</v>
      </c>
      <c r="AH134" s="157"/>
      <c r="AI134" s="89" t="s">
        <v>1</v>
      </c>
      <c r="AJ134" s="90"/>
      <c r="AK134" s="91"/>
      <c r="AL134" s="156">
        <f>SUM(AN127:AQ127,AN130:AQ130,AN133:AQ133)</f>
        <v>56</v>
      </c>
      <c r="AM134" s="157"/>
      <c r="AN134" s="158" t="s">
        <v>19</v>
      </c>
      <c r="AO134" s="156"/>
      <c r="AP134" s="156"/>
      <c r="AQ134" s="157"/>
      <c r="AR134" s="158">
        <f>SUM(AS127,AS130,AS133)</f>
        <v>60</v>
      </c>
      <c r="AS134" s="157"/>
    </row>
    <row r="135" spans="1:45" s="8" customFormat="1" ht="18" customHeight="1" thickBot="1">
      <c r="A135" s="159"/>
      <c r="B135" s="92" t="s">
        <v>2</v>
      </c>
      <c r="C135" s="93"/>
      <c r="D135" s="94"/>
      <c r="E135" s="160">
        <f>SUM(E127,E130,E133)</f>
        <v>3</v>
      </c>
      <c r="F135" s="161"/>
      <c r="G135" s="92" t="s">
        <v>18</v>
      </c>
      <c r="H135" s="93"/>
      <c r="I135" s="93"/>
      <c r="J135" s="162"/>
      <c r="K135" s="92"/>
      <c r="L135" s="162"/>
      <c r="M135" s="92" t="s">
        <v>2</v>
      </c>
      <c r="N135" s="93"/>
      <c r="O135" s="94"/>
      <c r="P135" s="160">
        <f>SUM(P127,P130,P133)</f>
        <v>0</v>
      </c>
      <c r="Q135" s="161"/>
      <c r="R135" s="92" t="s">
        <v>18</v>
      </c>
      <c r="S135" s="93"/>
      <c r="T135" s="93"/>
      <c r="U135" s="162"/>
      <c r="V135" s="92"/>
      <c r="W135" s="162"/>
      <c r="X135" s="92" t="s">
        <v>2</v>
      </c>
      <c r="Y135" s="93"/>
      <c r="Z135" s="94"/>
      <c r="AA135" s="160">
        <f>SUM(AA127,AA130,AA133)</f>
        <v>3</v>
      </c>
      <c r="AB135" s="161"/>
      <c r="AC135" s="92" t="s">
        <v>18</v>
      </c>
      <c r="AD135" s="93"/>
      <c r="AE135" s="93"/>
      <c r="AF135" s="162"/>
      <c r="AG135" s="92"/>
      <c r="AH135" s="162"/>
      <c r="AI135" s="92" t="s">
        <v>2</v>
      </c>
      <c r="AJ135" s="93"/>
      <c r="AK135" s="94"/>
      <c r="AL135" s="160">
        <f>SUM(AL127,AL130,AL133)</f>
        <v>2</v>
      </c>
      <c r="AM135" s="161"/>
      <c r="AN135" s="92" t="s">
        <v>18</v>
      </c>
      <c r="AO135" s="93"/>
      <c r="AP135" s="93"/>
      <c r="AQ135" s="162"/>
      <c r="AR135" s="92"/>
      <c r="AS135" s="162"/>
    </row>
    <row r="136" spans="1:45" s="8" customFormat="1" ht="18" customHeight="1" thickTop="1">
      <c r="A136" s="155" t="s">
        <v>38</v>
      </c>
      <c r="B136" s="89" t="s">
        <v>1</v>
      </c>
      <c r="C136" s="90"/>
      <c r="D136" s="95"/>
      <c r="E136" s="156">
        <f>SUM(G137:J137)</f>
        <v>3</v>
      </c>
      <c r="F136" s="157"/>
      <c r="G136" s="163"/>
      <c r="H136" s="164"/>
      <c r="I136" s="164"/>
      <c r="J136" s="164"/>
      <c r="K136" s="164"/>
      <c r="L136" s="165"/>
      <c r="M136" s="89" t="s">
        <v>1</v>
      </c>
      <c r="N136" s="90"/>
      <c r="O136" s="95"/>
      <c r="P136" s="156">
        <f>SUM(R137:U137)</f>
        <v>5</v>
      </c>
      <c r="Q136" s="157"/>
      <c r="R136" s="163"/>
      <c r="S136" s="164"/>
      <c r="T136" s="164"/>
      <c r="U136" s="164"/>
      <c r="V136" s="164"/>
      <c r="W136" s="165"/>
      <c r="X136" s="89" t="s">
        <v>1</v>
      </c>
      <c r="Y136" s="90"/>
      <c r="Z136" s="95"/>
      <c r="AA136" s="156">
        <f>SUM(AC137:AF137)</f>
        <v>3</v>
      </c>
      <c r="AB136" s="157"/>
      <c r="AC136" s="163"/>
      <c r="AD136" s="164"/>
      <c r="AE136" s="164"/>
      <c r="AF136" s="164"/>
      <c r="AG136" s="164"/>
      <c r="AH136" s="165"/>
      <c r="AI136" s="89" t="s">
        <v>1</v>
      </c>
      <c r="AJ136" s="90"/>
      <c r="AK136" s="95"/>
      <c r="AL136" s="156">
        <f>SUM(AN137:AQ137)</f>
        <v>4</v>
      </c>
      <c r="AM136" s="157"/>
      <c r="AN136" s="163"/>
      <c r="AO136" s="164"/>
      <c r="AP136" s="164"/>
      <c r="AQ136" s="164"/>
      <c r="AR136" s="164"/>
      <c r="AS136" s="165"/>
    </row>
    <row r="137" spans="1:45" s="8" customFormat="1" ht="18" customHeight="1" thickBot="1">
      <c r="A137" s="159"/>
      <c r="B137" s="92" t="s">
        <v>3</v>
      </c>
      <c r="C137" s="93"/>
      <c r="D137" s="94"/>
      <c r="E137" s="94"/>
      <c r="F137" s="168"/>
      <c r="G137" s="178">
        <f>(G127+G130+G133)/14</f>
        <v>1</v>
      </c>
      <c r="H137" s="178">
        <f>(H127+H130+H133)/14</f>
        <v>0</v>
      </c>
      <c r="I137" s="178">
        <f>(I127+I130+I133)/14</f>
        <v>2</v>
      </c>
      <c r="J137" s="178">
        <f>(J127+J130+J133)/14</f>
        <v>0</v>
      </c>
      <c r="K137" s="171" t="s">
        <v>4</v>
      </c>
      <c r="L137" s="168"/>
      <c r="M137" s="92" t="s">
        <v>3</v>
      </c>
      <c r="N137" s="93"/>
      <c r="O137" s="94"/>
      <c r="P137" s="94"/>
      <c r="Q137" s="168"/>
      <c r="R137" s="178">
        <f>(R127+R130+R133)/14</f>
        <v>2</v>
      </c>
      <c r="S137" s="178">
        <f>(S127+S130+S133)/14</f>
        <v>0</v>
      </c>
      <c r="T137" s="178">
        <f>(T127+T130+T133)/14</f>
        <v>3</v>
      </c>
      <c r="U137" s="178">
        <f>(U127+U130+U133)/14</f>
        <v>0</v>
      </c>
      <c r="V137" s="171" t="s">
        <v>4</v>
      </c>
      <c r="W137" s="168"/>
      <c r="X137" s="92" t="s">
        <v>3</v>
      </c>
      <c r="Y137" s="93"/>
      <c r="Z137" s="94"/>
      <c r="AA137" s="94"/>
      <c r="AB137" s="168"/>
      <c r="AC137" s="178">
        <f>(AC127+AC130+AC133)/14</f>
        <v>2</v>
      </c>
      <c r="AD137" s="178">
        <f>(AD127+AD130+AD133)/14</f>
        <v>0</v>
      </c>
      <c r="AE137" s="178">
        <f>(AE127+AE130+AE133)/14</f>
        <v>1</v>
      </c>
      <c r="AF137" s="178">
        <f>(AF127+AF130+AF133)/14</f>
        <v>0</v>
      </c>
      <c r="AG137" s="171" t="s">
        <v>4</v>
      </c>
      <c r="AH137" s="168"/>
      <c r="AI137" s="92" t="s">
        <v>3</v>
      </c>
      <c r="AJ137" s="93"/>
      <c r="AK137" s="94"/>
      <c r="AL137" s="94"/>
      <c r="AM137" s="168"/>
      <c r="AN137" s="178">
        <f>(AN127+AN130+AN133)/14</f>
        <v>2</v>
      </c>
      <c r="AO137" s="178">
        <f>(AO127+AO130+AO133)/14</f>
        <v>2</v>
      </c>
      <c r="AP137" s="178">
        <f>(AP127+AP130+AP133)/14</f>
        <v>0</v>
      </c>
      <c r="AQ137" s="178">
        <f>(AQ127+AQ130+AQ133)/14</f>
        <v>0</v>
      </c>
      <c r="AR137" s="171" t="s">
        <v>4</v>
      </c>
      <c r="AS137" s="168"/>
    </row>
    <row r="138" spans="1:45" s="8" customFormat="1" ht="21" customHeight="1" thickTop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</row>
    <row r="139" spans="1:45" s="52" customFormat="1" ht="16.5" thickBo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</row>
    <row r="140" spans="1:45" s="52" customFormat="1" ht="16.5" thickBot="1">
      <c r="A140" s="8"/>
      <c r="B140" s="14"/>
      <c r="C140" s="14"/>
      <c r="D140" s="14"/>
      <c r="E140" s="14"/>
      <c r="F140" s="14"/>
      <c r="G140" s="14"/>
      <c r="H140" s="14"/>
      <c r="I140" s="13"/>
      <c r="J140" s="15"/>
      <c r="K140" s="13"/>
      <c r="L140" s="9" t="s">
        <v>16</v>
      </c>
      <c r="M140" s="10"/>
      <c r="N140" s="11"/>
      <c r="O140" s="11"/>
      <c r="P140" s="12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79"/>
      <c r="AI140" s="8"/>
      <c r="AJ140" s="8"/>
      <c r="AK140" s="8"/>
      <c r="AL140" s="8"/>
      <c r="AM140" s="8"/>
      <c r="AN140" s="8"/>
      <c r="AO140" s="8"/>
      <c r="AP140" s="8"/>
      <c r="AQ140" s="8"/>
      <c r="AR140" s="7"/>
      <c r="AS140" s="7"/>
    </row>
    <row r="141" spans="1:43" s="7" customFormat="1" ht="16.5" thickTop="1">
      <c r="A141" s="13"/>
      <c r="B141" s="14"/>
      <c r="C141" s="14"/>
      <c r="D141" s="14"/>
      <c r="E141" s="14"/>
      <c r="F141" s="14"/>
      <c r="G141" s="14"/>
      <c r="H141" s="14"/>
      <c r="I141" s="13"/>
      <c r="J141" s="15"/>
      <c r="K141" s="13"/>
      <c r="L141" s="16"/>
      <c r="M141" s="67" t="s">
        <v>20</v>
      </c>
      <c r="N141" s="68"/>
      <c r="O141" s="68"/>
      <c r="P141" s="68"/>
      <c r="Q141" s="68"/>
      <c r="R141" s="68"/>
      <c r="S141" s="68"/>
      <c r="T141" s="68"/>
      <c r="U141" s="68"/>
      <c r="V141" s="68"/>
      <c r="W141" s="69"/>
      <c r="X141" s="14"/>
      <c r="Y141" s="26" t="s">
        <v>165</v>
      </c>
      <c r="Z141" s="14"/>
      <c r="AA141" s="14"/>
      <c r="AB141" s="14"/>
      <c r="AC141" s="14"/>
      <c r="AD141" s="14"/>
      <c r="AE141" s="14"/>
      <c r="AF141" s="14"/>
      <c r="AG141" s="14"/>
      <c r="AH141" s="22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s="7" customFormat="1" ht="26.25" customHeight="1">
      <c r="A142" s="13"/>
      <c r="B142" s="14"/>
      <c r="C142" s="14"/>
      <c r="D142" s="14"/>
      <c r="E142" s="14"/>
      <c r="F142" s="14"/>
      <c r="G142" s="14"/>
      <c r="H142" s="14"/>
      <c r="I142" s="13"/>
      <c r="J142" s="15"/>
      <c r="K142" s="13"/>
      <c r="L142" s="17"/>
      <c r="M142" s="70"/>
      <c r="N142" s="71"/>
      <c r="O142" s="71"/>
      <c r="P142" s="71"/>
      <c r="Q142" s="71"/>
      <c r="R142" s="71"/>
      <c r="S142" s="71"/>
      <c r="T142" s="71"/>
      <c r="U142" s="71"/>
      <c r="V142" s="71"/>
      <c r="W142" s="72"/>
      <c r="X142" s="14"/>
      <c r="Y142" s="180" t="s">
        <v>177</v>
      </c>
      <c r="Z142" s="180"/>
      <c r="AA142" s="180"/>
      <c r="AB142" s="180"/>
      <c r="AC142" s="14"/>
      <c r="AD142" s="14"/>
      <c r="AE142" s="14"/>
      <c r="AF142" s="14"/>
      <c r="AG142" s="14"/>
      <c r="AH142" s="22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s="7" customFormat="1" ht="16.5" thickBo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17"/>
      <c r="M143" s="73" t="s">
        <v>21</v>
      </c>
      <c r="N143" s="74"/>
      <c r="O143" s="75"/>
      <c r="P143" s="54" t="s">
        <v>7</v>
      </c>
      <c r="Q143" s="18" t="s">
        <v>6</v>
      </c>
      <c r="R143" s="19" t="s">
        <v>8</v>
      </c>
      <c r="S143" s="20" t="s">
        <v>9</v>
      </c>
      <c r="T143" s="20" t="s">
        <v>10</v>
      </c>
      <c r="U143" s="21" t="s">
        <v>11</v>
      </c>
      <c r="V143" s="18" t="s">
        <v>12</v>
      </c>
      <c r="W143" s="56" t="s">
        <v>13</v>
      </c>
      <c r="X143" s="14"/>
      <c r="Y143" s="31" t="s">
        <v>166</v>
      </c>
      <c r="Z143" s="14"/>
      <c r="AA143" s="14"/>
      <c r="AB143" s="14"/>
      <c r="AC143" s="14"/>
      <c r="AD143" s="14"/>
      <c r="AE143" s="14"/>
      <c r="AF143" s="14"/>
      <c r="AG143" s="14"/>
      <c r="AH143" s="22"/>
      <c r="AI143" s="52"/>
      <c r="AJ143" s="52"/>
      <c r="AK143" s="52"/>
      <c r="AL143" s="52"/>
      <c r="AM143" s="52"/>
      <c r="AN143" s="52"/>
      <c r="AO143" s="52"/>
      <c r="AP143" s="52"/>
      <c r="AQ143" s="52"/>
    </row>
    <row r="144" spans="1:43" s="7" customFormat="1" ht="16.5" thickTop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23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14"/>
      <c r="X144" s="14"/>
      <c r="Y144" s="181" t="s">
        <v>178</v>
      </c>
      <c r="Z144" s="181"/>
      <c r="AA144" s="181"/>
      <c r="AB144" s="181"/>
      <c r="AC144" s="181"/>
      <c r="AD144" s="181"/>
      <c r="AE144" s="181"/>
      <c r="AF144" s="181"/>
      <c r="AG144" s="181"/>
      <c r="AH144" s="182"/>
      <c r="AI144" s="52"/>
      <c r="AJ144" s="52"/>
      <c r="AK144" s="52"/>
      <c r="AL144" s="52"/>
      <c r="AM144" s="52"/>
      <c r="AN144" s="52"/>
      <c r="AO144" s="52"/>
      <c r="AP144" s="52"/>
      <c r="AQ144" s="52"/>
    </row>
    <row r="145" spans="12:45" s="7" customFormat="1" ht="15.75">
      <c r="L145" s="25"/>
      <c r="M145" s="26" t="s">
        <v>160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 t="s">
        <v>167</v>
      </c>
      <c r="AA145" s="26"/>
      <c r="AB145" s="26"/>
      <c r="AC145" s="27"/>
      <c r="AD145" s="26"/>
      <c r="AE145" s="26"/>
      <c r="AF145" s="26"/>
      <c r="AG145" s="26"/>
      <c r="AH145" s="28"/>
      <c r="AR145" s="52"/>
      <c r="AS145" s="52"/>
    </row>
    <row r="146" spans="12:45" s="7" customFormat="1" ht="29.25" customHeight="1">
      <c r="L146" s="25"/>
      <c r="M146" s="26" t="s">
        <v>161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 t="s">
        <v>179</v>
      </c>
      <c r="AB146" s="26"/>
      <c r="AC146" s="26"/>
      <c r="AD146" s="26"/>
      <c r="AE146" s="26"/>
      <c r="AF146" s="26"/>
      <c r="AG146" s="26"/>
      <c r="AH146" s="29"/>
      <c r="AR146" s="52"/>
      <c r="AS146" s="52"/>
    </row>
    <row r="147" spans="12:34" s="7" customFormat="1" ht="31.5" customHeight="1">
      <c r="L147" s="30"/>
      <c r="M147" s="26" t="s">
        <v>162</v>
      </c>
      <c r="N147" s="26"/>
      <c r="O147" s="26"/>
      <c r="P147" s="26"/>
      <c r="Q147" s="26"/>
      <c r="R147" s="26"/>
      <c r="S147" s="36"/>
      <c r="T147" s="36"/>
      <c r="U147" s="36"/>
      <c r="V147" s="36"/>
      <c r="W147" s="36"/>
      <c r="X147" s="26"/>
      <c r="Y147" s="31"/>
      <c r="Z147" s="31"/>
      <c r="AA147" s="26" t="s">
        <v>180</v>
      </c>
      <c r="AB147" s="31"/>
      <c r="AC147" s="31"/>
      <c r="AD147" s="26"/>
      <c r="AE147" s="32"/>
      <c r="AF147" s="32"/>
      <c r="AG147" s="32"/>
      <c r="AH147" s="33"/>
    </row>
    <row r="148" spans="12:34" s="7" customFormat="1" ht="15.75">
      <c r="L148" s="30"/>
      <c r="M148" s="26"/>
      <c r="N148" s="181" t="s">
        <v>181</v>
      </c>
      <c r="O148" s="181"/>
      <c r="P148" s="181"/>
      <c r="Q148" s="181"/>
      <c r="R148" s="181"/>
      <c r="S148" s="181"/>
      <c r="T148" s="181"/>
      <c r="U148" s="181"/>
      <c r="V148" s="181"/>
      <c r="W148" s="27"/>
      <c r="X148" s="26"/>
      <c r="Y148" s="32"/>
      <c r="Z148" s="32"/>
      <c r="AA148" s="26" t="s">
        <v>182</v>
      </c>
      <c r="AB148" s="32"/>
      <c r="AC148" s="32"/>
      <c r="AD148" s="32"/>
      <c r="AE148" s="32"/>
      <c r="AF148" s="32"/>
      <c r="AG148" s="32"/>
      <c r="AH148" s="33"/>
    </row>
    <row r="149" spans="12:34" s="7" customFormat="1" ht="15.75">
      <c r="L149" s="34"/>
      <c r="M149" s="26"/>
      <c r="N149" s="98"/>
      <c r="O149" s="180" t="s">
        <v>183</v>
      </c>
      <c r="P149" s="180"/>
      <c r="Q149" s="180"/>
      <c r="R149" s="180"/>
      <c r="S149" s="180"/>
      <c r="T149" s="180"/>
      <c r="U149" s="180"/>
      <c r="V149" s="180"/>
      <c r="W149" s="27"/>
      <c r="X149" s="26"/>
      <c r="Y149" s="26"/>
      <c r="Z149" s="26"/>
      <c r="AA149" s="26" t="s">
        <v>184</v>
      </c>
      <c r="AB149" s="35"/>
      <c r="AC149" s="35"/>
      <c r="AD149" s="35"/>
      <c r="AE149" s="36"/>
      <c r="AF149" s="36"/>
      <c r="AG149" s="36"/>
      <c r="AH149" s="29"/>
    </row>
    <row r="150" spans="12:34" s="7" customFormat="1" ht="15.75">
      <c r="L150" s="34"/>
      <c r="M150" s="26"/>
      <c r="N150" s="98"/>
      <c r="O150" s="27"/>
      <c r="P150" s="27"/>
      <c r="Q150" s="27"/>
      <c r="R150" s="27"/>
      <c r="S150" s="27"/>
      <c r="T150" s="27"/>
      <c r="U150" s="27"/>
      <c r="V150" s="27"/>
      <c r="W150" s="27"/>
      <c r="X150" s="26"/>
      <c r="Y150" s="26"/>
      <c r="Z150" s="26"/>
      <c r="AA150" s="26" t="s">
        <v>141</v>
      </c>
      <c r="AB150" s="35"/>
      <c r="AC150" s="35"/>
      <c r="AD150" s="35"/>
      <c r="AE150" s="36"/>
      <c r="AF150" s="36"/>
      <c r="AG150" s="36"/>
      <c r="AH150" s="29"/>
    </row>
    <row r="151" spans="12:34" s="7" customFormat="1" ht="15.75">
      <c r="L151" s="25"/>
      <c r="M151" s="26"/>
      <c r="N151" s="26"/>
      <c r="O151" s="31" t="s">
        <v>163</v>
      </c>
      <c r="P151" s="31"/>
      <c r="Q151" s="31"/>
      <c r="R151" s="36"/>
      <c r="S151" s="36"/>
      <c r="T151" s="36"/>
      <c r="U151" s="36"/>
      <c r="V151" s="36"/>
      <c r="W151" s="26"/>
      <c r="X151" s="26"/>
      <c r="Y151" s="26" t="s">
        <v>168</v>
      </c>
      <c r="Z151" s="26"/>
      <c r="AA151" s="35"/>
      <c r="AB151" s="35"/>
      <c r="AC151" s="35"/>
      <c r="AD151" s="35"/>
      <c r="AE151" s="35"/>
      <c r="AF151" s="35"/>
      <c r="AG151" s="35"/>
      <c r="AH151" s="28"/>
    </row>
    <row r="152" spans="1:45" s="8" customFormat="1" ht="16.5" thickBo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25"/>
      <c r="M152" s="26"/>
      <c r="N152" s="32"/>
      <c r="O152" s="181" t="s">
        <v>185</v>
      </c>
      <c r="P152" s="181"/>
      <c r="Q152" s="181"/>
      <c r="R152" s="181"/>
      <c r="S152" s="181"/>
      <c r="T152" s="181"/>
      <c r="U152" s="181"/>
      <c r="V152" s="181"/>
      <c r="W152" s="181"/>
      <c r="X152" s="76" t="s">
        <v>14</v>
      </c>
      <c r="Y152" s="76"/>
      <c r="Z152" s="76"/>
      <c r="AA152" s="76"/>
      <c r="AB152" s="76"/>
      <c r="AC152" s="76"/>
      <c r="AD152" s="76"/>
      <c r="AE152" s="76"/>
      <c r="AF152" s="76"/>
      <c r="AG152" s="76"/>
      <c r="AH152" s="7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:45" s="8" customFormat="1" ht="26.25" customHeight="1" thickBot="1" thickTop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25"/>
      <c r="M153" s="26"/>
      <c r="N153" s="32"/>
      <c r="O153" s="181" t="s">
        <v>186</v>
      </c>
      <c r="P153" s="181"/>
      <c r="Q153" s="181"/>
      <c r="R153" s="181"/>
      <c r="S153" s="181"/>
      <c r="T153" s="181"/>
      <c r="U153" s="181"/>
      <c r="V153" s="181"/>
      <c r="W153" s="181"/>
      <c r="X153" s="78" t="s">
        <v>17</v>
      </c>
      <c r="Y153" s="79"/>
      <c r="Z153" s="79"/>
      <c r="AA153" s="79"/>
      <c r="AB153" s="79"/>
      <c r="AC153" s="79"/>
      <c r="AD153" s="79"/>
      <c r="AE153" s="79"/>
      <c r="AF153" s="79"/>
      <c r="AG153" s="79"/>
      <c r="AH153" s="80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12:34" s="7" customFormat="1" ht="28.5" customHeight="1" thickBot="1" thickTop="1">
      <c r="L154" s="25"/>
      <c r="M154" s="26"/>
      <c r="N154" s="32"/>
      <c r="O154" s="181" t="s">
        <v>187</v>
      </c>
      <c r="P154" s="181"/>
      <c r="Q154" s="181"/>
      <c r="R154" s="181"/>
      <c r="S154" s="181"/>
      <c r="T154" s="181"/>
      <c r="U154" s="181"/>
      <c r="V154" s="181"/>
      <c r="W154" s="183"/>
      <c r="X154" s="64" t="s">
        <v>21</v>
      </c>
      <c r="Y154" s="65"/>
      <c r="Z154" s="66"/>
      <c r="AA154" s="37">
        <v>4</v>
      </c>
      <c r="AB154" s="37" t="s">
        <v>5</v>
      </c>
      <c r="AC154" s="37">
        <v>28</v>
      </c>
      <c r="AD154" s="37">
        <v>28</v>
      </c>
      <c r="AE154" s="37">
        <v>0</v>
      </c>
      <c r="AF154" s="37">
        <v>0</v>
      </c>
      <c r="AG154" s="53" t="s">
        <v>15</v>
      </c>
      <c r="AH154" s="38">
        <v>60</v>
      </c>
    </row>
    <row r="155" spans="12:34" s="7" customFormat="1" ht="16.5" thickTop="1">
      <c r="L155" s="25"/>
      <c r="M155" s="26" t="s">
        <v>164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0"/>
    </row>
    <row r="156" spans="12:34" s="7" customFormat="1" ht="16.5" thickBot="1">
      <c r="L156" s="184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41"/>
      <c r="X156" s="41"/>
      <c r="Y156" s="41"/>
      <c r="Z156" s="41"/>
      <c r="AA156" s="41"/>
      <c r="AB156" s="42"/>
      <c r="AC156" s="42"/>
      <c r="AD156" s="42"/>
      <c r="AE156" s="42"/>
      <c r="AF156" s="42"/>
      <c r="AG156" s="42"/>
      <c r="AH156" s="43"/>
    </row>
    <row r="157" spans="1:45" s="7" customFormat="1" ht="15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</row>
    <row r="158" spans="1:45" s="7" customFormat="1" ht="15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</row>
    <row r="159" spans="1:45" s="7" customFormat="1" ht="15.75">
      <c r="A159" s="3" t="s">
        <v>26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4" t="s">
        <v>32</v>
      </c>
      <c r="AO159" s="8"/>
      <c r="AP159" s="8"/>
      <c r="AQ159" s="8"/>
      <c r="AR159" s="8"/>
      <c r="AS159" s="8"/>
    </row>
    <row r="160" spans="1:45" s="7" customFormat="1" ht="15.75">
      <c r="A160" s="3" t="s">
        <v>31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2" t="s">
        <v>135</v>
      </c>
      <c r="AM160" s="82"/>
      <c r="AN160" s="82"/>
      <c r="AO160" s="82"/>
      <c r="AP160" s="82"/>
      <c r="AQ160" s="82"/>
      <c r="AR160" s="8"/>
      <c r="AS160" s="8"/>
    </row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pans="1:4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</sheetData>
  <sheetProtection/>
  <mergeCells count="402">
    <mergeCell ref="A57:F57"/>
    <mergeCell ref="A59:O59"/>
    <mergeCell ref="A60:Y60"/>
    <mergeCell ref="A58:Z58"/>
    <mergeCell ref="AL64:AQ64"/>
    <mergeCell ref="AG39:AH39"/>
    <mergeCell ref="A50:F50"/>
    <mergeCell ref="A51:N51"/>
    <mergeCell ref="A52:L52"/>
    <mergeCell ref="A54:P54"/>
    <mergeCell ref="A55:O55"/>
    <mergeCell ref="A56:M56"/>
    <mergeCell ref="AL160:AQ160"/>
    <mergeCell ref="AL118:AQ118"/>
    <mergeCell ref="A114:A116"/>
    <mergeCell ref="B114:L115"/>
    <mergeCell ref="M114:W115"/>
    <mergeCell ref="X114:AH115"/>
    <mergeCell ref="AI114:AS115"/>
    <mergeCell ref="B116:D116"/>
    <mergeCell ref="N148:V148"/>
    <mergeCell ref="B110:D110"/>
    <mergeCell ref="M110:O110"/>
    <mergeCell ref="X110:Z110"/>
    <mergeCell ref="B113:D113"/>
    <mergeCell ref="R134:U134"/>
    <mergeCell ref="V134:W134"/>
    <mergeCell ref="X134:Y134"/>
    <mergeCell ref="G135:J135"/>
    <mergeCell ref="M130:O130"/>
    <mergeCell ref="AI116:AK116"/>
    <mergeCell ref="M113:O113"/>
    <mergeCell ref="X113:Z113"/>
    <mergeCell ref="A111:A113"/>
    <mergeCell ref="B111:L112"/>
    <mergeCell ref="M111:W112"/>
    <mergeCell ref="X111:AH112"/>
    <mergeCell ref="AI111:AS112"/>
    <mergeCell ref="M116:O116"/>
    <mergeCell ref="B105:L106"/>
    <mergeCell ref="M105:W106"/>
    <mergeCell ref="X105:AH106"/>
    <mergeCell ref="AI105:AS106"/>
    <mergeCell ref="B107:D107"/>
    <mergeCell ref="M107:O107"/>
    <mergeCell ref="X107:Z107"/>
    <mergeCell ref="AI107:AK107"/>
    <mergeCell ref="O152:W152"/>
    <mergeCell ref="X152:AH152"/>
    <mergeCell ref="O153:W153"/>
    <mergeCell ref="X153:AH153"/>
    <mergeCell ref="O149:V149"/>
    <mergeCell ref="M90:W91"/>
    <mergeCell ref="X137:Y137"/>
    <mergeCell ref="P134:Q134"/>
    <mergeCell ref="X135:Y135"/>
    <mergeCell ref="AA135:AB135"/>
    <mergeCell ref="A90:A92"/>
    <mergeCell ref="B92:D92"/>
    <mergeCell ref="M92:O92"/>
    <mergeCell ref="O154:W154"/>
    <mergeCell ref="X154:Z154"/>
    <mergeCell ref="M141:W142"/>
    <mergeCell ref="Y142:AB142"/>
    <mergeCell ref="M143:O143"/>
    <mergeCell ref="Y144:AH144"/>
    <mergeCell ref="A99:A101"/>
    <mergeCell ref="B14:W14"/>
    <mergeCell ref="A81:A83"/>
    <mergeCell ref="B81:L82"/>
    <mergeCell ref="M81:W82"/>
    <mergeCell ref="A66:AS66"/>
    <mergeCell ref="B67:W67"/>
    <mergeCell ref="B77:D77"/>
    <mergeCell ref="M77:O77"/>
    <mergeCell ref="A69:A71"/>
    <mergeCell ref="B69:L70"/>
    <mergeCell ref="B99:L100"/>
    <mergeCell ref="M99:W100"/>
    <mergeCell ref="B101:D101"/>
    <mergeCell ref="M101:O101"/>
    <mergeCell ref="B98:D98"/>
    <mergeCell ref="M98:O98"/>
    <mergeCell ref="A96:A98"/>
    <mergeCell ref="A84:A86"/>
    <mergeCell ref="M84:W85"/>
    <mergeCell ref="B86:D86"/>
    <mergeCell ref="M86:O86"/>
    <mergeCell ref="B104:D104"/>
    <mergeCell ref="A87:A89"/>
    <mergeCell ref="B87:L88"/>
    <mergeCell ref="M87:W88"/>
    <mergeCell ref="B89:D89"/>
    <mergeCell ref="M89:O89"/>
    <mergeCell ref="A78:A80"/>
    <mergeCell ref="B78:L79"/>
    <mergeCell ref="M78:W79"/>
    <mergeCell ref="B80:D80"/>
    <mergeCell ref="M80:O80"/>
    <mergeCell ref="B72:L73"/>
    <mergeCell ref="M72:W73"/>
    <mergeCell ref="B74:D74"/>
    <mergeCell ref="M74:O74"/>
    <mergeCell ref="B84:L85"/>
    <mergeCell ref="M68:W68"/>
    <mergeCell ref="B83:D83"/>
    <mergeCell ref="M83:O83"/>
    <mergeCell ref="M75:W76"/>
    <mergeCell ref="M69:W70"/>
    <mergeCell ref="B71:D71"/>
    <mergeCell ref="M71:O71"/>
    <mergeCell ref="X136:Y136"/>
    <mergeCell ref="AA136:AB136"/>
    <mergeCell ref="AI136:AJ136"/>
    <mergeCell ref="AL136:AM136"/>
    <mergeCell ref="AL135:AM135"/>
    <mergeCell ref="AI133:AK133"/>
    <mergeCell ref="M134:N134"/>
    <mergeCell ref="K135:L135"/>
    <mergeCell ref="AI137:AJ137"/>
    <mergeCell ref="A136:A137"/>
    <mergeCell ref="B136:C136"/>
    <mergeCell ref="E136:F136"/>
    <mergeCell ref="M136:N136"/>
    <mergeCell ref="P136:Q136"/>
    <mergeCell ref="B137:C137"/>
    <mergeCell ref="M137:N137"/>
    <mergeCell ref="AL134:AM134"/>
    <mergeCell ref="K134:L134"/>
    <mergeCell ref="A102:A104"/>
    <mergeCell ref="B102:L103"/>
    <mergeCell ref="AC135:AF135"/>
    <mergeCell ref="AG135:AH135"/>
    <mergeCell ref="M102:W103"/>
    <mergeCell ref="A108:A110"/>
    <mergeCell ref="B108:L109"/>
    <mergeCell ref="A105:A107"/>
    <mergeCell ref="AG134:AH134"/>
    <mergeCell ref="AA134:AB134"/>
    <mergeCell ref="AR134:AS134"/>
    <mergeCell ref="M18:O18"/>
    <mergeCell ref="B68:L68"/>
    <mergeCell ref="AI19:AS20"/>
    <mergeCell ref="AI21:AK21"/>
    <mergeCell ref="AI22:AS23"/>
    <mergeCell ref="AI24:AK24"/>
    <mergeCell ref="AI134:AJ134"/>
    <mergeCell ref="AN135:AQ135"/>
    <mergeCell ref="AR135:AS135"/>
    <mergeCell ref="M135:N135"/>
    <mergeCell ref="P135:Q135"/>
    <mergeCell ref="R135:U135"/>
    <mergeCell ref="V135:W135"/>
    <mergeCell ref="AI135:AJ135"/>
    <mergeCell ref="AI15:AS15"/>
    <mergeCell ref="A16:A18"/>
    <mergeCell ref="B16:L17"/>
    <mergeCell ref="M16:W17"/>
    <mergeCell ref="X16:AH17"/>
    <mergeCell ref="AI16:AS17"/>
    <mergeCell ref="B18:D18"/>
    <mergeCell ref="X15:AH15"/>
    <mergeCell ref="X18:Z18"/>
    <mergeCell ref="AI18:AK18"/>
    <mergeCell ref="X24:Z24"/>
    <mergeCell ref="AC43:AF43"/>
    <mergeCell ref="AN134:AQ134"/>
    <mergeCell ref="AI43:AJ43"/>
    <mergeCell ref="AL43:AM43"/>
    <mergeCell ref="AN43:AQ43"/>
    <mergeCell ref="AA44:AB44"/>
    <mergeCell ref="AC44:AF44"/>
    <mergeCell ref="AG43:AH43"/>
    <mergeCell ref="AL44:AM44"/>
    <mergeCell ref="X130:Z130"/>
    <mergeCell ref="X80:Z80"/>
    <mergeCell ref="X87:AH88"/>
    <mergeCell ref="AC134:AF134"/>
    <mergeCell ref="B123:W123"/>
    <mergeCell ref="B90:L91"/>
    <mergeCell ref="X99:AH100"/>
    <mergeCell ref="X124:AH124"/>
    <mergeCell ref="M108:W109"/>
    <mergeCell ref="X93:AH94"/>
    <mergeCell ref="A12:AS12"/>
    <mergeCell ref="A13:AS13"/>
    <mergeCell ref="X14:AS14"/>
    <mergeCell ref="A72:A74"/>
    <mergeCell ref="A75:A77"/>
    <mergeCell ref="B75:L76"/>
    <mergeCell ref="B19:L20"/>
    <mergeCell ref="M19:W20"/>
    <mergeCell ref="X19:AH20"/>
    <mergeCell ref="B21:D21"/>
    <mergeCell ref="M21:O21"/>
    <mergeCell ref="X21:Z21"/>
    <mergeCell ref="B15:L15"/>
    <mergeCell ref="M15:W15"/>
    <mergeCell ref="A22:A24"/>
    <mergeCell ref="B22:L23"/>
    <mergeCell ref="M22:W23"/>
    <mergeCell ref="X22:AH23"/>
    <mergeCell ref="B24:D24"/>
    <mergeCell ref="M24:O24"/>
    <mergeCell ref="A19:A21"/>
    <mergeCell ref="A25:A27"/>
    <mergeCell ref="B25:L26"/>
    <mergeCell ref="M25:W26"/>
    <mergeCell ref="X25:AH26"/>
    <mergeCell ref="AI25:AS26"/>
    <mergeCell ref="B27:D27"/>
    <mergeCell ref="M27:O27"/>
    <mergeCell ref="X27:Z27"/>
    <mergeCell ref="AI27:AK27"/>
    <mergeCell ref="A28:A30"/>
    <mergeCell ref="B28:L29"/>
    <mergeCell ref="M28:W29"/>
    <mergeCell ref="X28:AH29"/>
    <mergeCell ref="AI28:AS29"/>
    <mergeCell ref="B30:D30"/>
    <mergeCell ref="M30:O30"/>
    <mergeCell ref="X30:Z30"/>
    <mergeCell ref="AI30:AK30"/>
    <mergeCell ref="A31:A33"/>
    <mergeCell ref="B31:L32"/>
    <mergeCell ref="M31:W32"/>
    <mergeCell ref="X31:AH32"/>
    <mergeCell ref="AI31:AS32"/>
    <mergeCell ref="B33:D33"/>
    <mergeCell ref="M33:O33"/>
    <mergeCell ref="X33:Z33"/>
    <mergeCell ref="AI33:AK33"/>
    <mergeCell ref="A34:A36"/>
    <mergeCell ref="B34:L35"/>
    <mergeCell ref="M34:W35"/>
    <mergeCell ref="X34:AH35"/>
    <mergeCell ref="AI34:AS35"/>
    <mergeCell ref="B36:D36"/>
    <mergeCell ref="M36:O36"/>
    <mergeCell ref="X36:Z36"/>
    <mergeCell ref="AI36:AK36"/>
    <mergeCell ref="A37:A39"/>
    <mergeCell ref="B37:L38"/>
    <mergeCell ref="M37:W38"/>
    <mergeCell ref="X37:AH38"/>
    <mergeCell ref="AI37:AS38"/>
    <mergeCell ref="B39:D39"/>
    <mergeCell ref="M39:O39"/>
    <mergeCell ref="X39:Z39"/>
    <mergeCell ref="AI39:AK39"/>
    <mergeCell ref="A40:A42"/>
    <mergeCell ref="B40:L41"/>
    <mergeCell ref="M40:W41"/>
    <mergeCell ref="X40:AH41"/>
    <mergeCell ref="AI40:AS41"/>
    <mergeCell ref="B42:D42"/>
    <mergeCell ref="M42:O42"/>
    <mergeCell ref="X42:Z42"/>
    <mergeCell ref="AI42:AK42"/>
    <mergeCell ref="V44:W44"/>
    <mergeCell ref="X44:Y44"/>
    <mergeCell ref="A43:A44"/>
    <mergeCell ref="B43:C43"/>
    <mergeCell ref="E43:F43"/>
    <mergeCell ref="G43:J43"/>
    <mergeCell ref="K43:L43"/>
    <mergeCell ref="M43:N43"/>
    <mergeCell ref="X43:Y43"/>
    <mergeCell ref="P44:Q44"/>
    <mergeCell ref="AA43:AB43"/>
    <mergeCell ref="AG44:AH44"/>
    <mergeCell ref="AI44:AJ44"/>
    <mergeCell ref="AR43:AS43"/>
    <mergeCell ref="B44:C44"/>
    <mergeCell ref="E44:F44"/>
    <mergeCell ref="G44:J44"/>
    <mergeCell ref="K44:L44"/>
    <mergeCell ref="M44:N44"/>
    <mergeCell ref="AN44:AQ44"/>
    <mergeCell ref="AR44:AS44"/>
    <mergeCell ref="A45:A46"/>
    <mergeCell ref="B45:C45"/>
    <mergeCell ref="E45:F45"/>
    <mergeCell ref="M45:N45"/>
    <mergeCell ref="P45:Q45"/>
    <mergeCell ref="X45:Y45"/>
    <mergeCell ref="AA45:AB45"/>
    <mergeCell ref="AI45:AJ45"/>
    <mergeCell ref="AL45:AM45"/>
    <mergeCell ref="B46:C46"/>
    <mergeCell ref="M46:N46"/>
    <mergeCell ref="X46:Y46"/>
    <mergeCell ref="AI46:AJ46"/>
    <mergeCell ref="A134:A135"/>
    <mergeCell ref="B134:C134"/>
    <mergeCell ref="E134:F134"/>
    <mergeCell ref="G134:J134"/>
    <mergeCell ref="B135:C135"/>
    <mergeCell ref="E135:F135"/>
    <mergeCell ref="AI130:AK130"/>
    <mergeCell ref="M104:O104"/>
    <mergeCell ref="A131:A133"/>
    <mergeCell ref="B131:L132"/>
    <mergeCell ref="M131:W132"/>
    <mergeCell ref="X131:AH132"/>
    <mergeCell ref="AI131:AS132"/>
    <mergeCell ref="B133:D133"/>
    <mergeCell ref="M133:O133"/>
    <mergeCell ref="X133:Z133"/>
    <mergeCell ref="X72:AH73"/>
    <mergeCell ref="AI72:AS73"/>
    <mergeCell ref="X74:Z74"/>
    <mergeCell ref="AI127:AK127"/>
    <mergeCell ref="A128:A130"/>
    <mergeCell ref="B128:L129"/>
    <mergeCell ref="M128:W129"/>
    <mergeCell ref="X128:AH129"/>
    <mergeCell ref="AI128:AS129"/>
    <mergeCell ref="B130:D130"/>
    <mergeCell ref="X68:AH68"/>
    <mergeCell ref="AI68:AS68"/>
    <mergeCell ref="X69:AH70"/>
    <mergeCell ref="AI69:AS70"/>
    <mergeCell ref="X71:Z71"/>
    <mergeCell ref="AI71:AK71"/>
    <mergeCell ref="X86:Z86"/>
    <mergeCell ref="AI86:AK86"/>
    <mergeCell ref="AI74:AK74"/>
    <mergeCell ref="X75:AH76"/>
    <mergeCell ref="AI75:AS76"/>
    <mergeCell ref="X77:Z77"/>
    <mergeCell ref="AI77:AK77"/>
    <mergeCell ref="X78:AH79"/>
    <mergeCell ref="AI78:AS79"/>
    <mergeCell ref="AI90:AS91"/>
    <mergeCell ref="X92:Z92"/>
    <mergeCell ref="AI92:AK92"/>
    <mergeCell ref="AI80:AK80"/>
    <mergeCell ref="X81:AH82"/>
    <mergeCell ref="AI81:AS82"/>
    <mergeCell ref="X83:Z83"/>
    <mergeCell ref="AI83:AK83"/>
    <mergeCell ref="X84:AH85"/>
    <mergeCell ref="AI84:AS85"/>
    <mergeCell ref="X123:AS123"/>
    <mergeCell ref="AI95:AK95"/>
    <mergeCell ref="X96:AH97"/>
    <mergeCell ref="AI96:AS97"/>
    <mergeCell ref="X108:AH109"/>
    <mergeCell ref="AI108:AS109"/>
    <mergeCell ref="AI113:AK113"/>
    <mergeCell ref="X98:Z98"/>
    <mergeCell ref="AI110:AK110"/>
    <mergeCell ref="X116:Z116"/>
    <mergeCell ref="A125:A127"/>
    <mergeCell ref="B125:L126"/>
    <mergeCell ref="M125:W126"/>
    <mergeCell ref="X125:AH126"/>
    <mergeCell ref="AI125:AS126"/>
    <mergeCell ref="B127:D127"/>
    <mergeCell ref="M127:O127"/>
    <mergeCell ref="X127:Z127"/>
    <mergeCell ref="AI124:AS124"/>
    <mergeCell ref="A122:AS122"/>
    <mergeCell ref="B93:L94"/>
    <mergeCell ref="M93:W94"/>
    <mergeCell ref="AI93:AS94"/>
    <mergeCell ref="X95:Z95"/>
    <mergeCell ref="A93:A95"/>
    <mergeCell ref="X104:Z104"/>
    <mergeCell ref="AI104:AK104"/>
    <mergeCell ref="B124:L124"/>
    <mergeCell ref="M124:W124"/>
    <mergeCell ref="B95:D95"/>
    <mergeCell ref="B96:L97"/>
    <mergeCell ref="M96:W97"/>
    <mergeCell ref="G11:H11"/>
    <mergeCell ref="R43:U43"/>
    <mergeCell ref="V43:W43"/>
    <mergeCell ref="P43:Q43"/>
    <mergeCell ref="R44:U44"/>
    <mergeCell ref="A53:R53"/>
    <mergeCell ref="G10:H10"/>
    <mergeCell ref="I10:J10"/>
    <mergeCell ref="K10:L10"/>
    <mergeCell ref="AI99:AS100"/>
    <mergeCell ref="X101:Z101"/>
    <mergeCell ref="AI98:AK98"/>
    <mergeCell ref="X90:AH91"/>
    <mergeCell ref="AI87:AS88"/>
    <mergeCell ref="X89:Z89"/>
    <mergeCell ref="AI89:AK89"/>
    <mergeCell ref="L156:V156"/>
    <mergeCell ref="I11:J11"/>
    <mergeCell ref="K11:L11"/>
    <mergeCell ref="A121:AS121"/>
    <mergeCell ref="X102:AH103"/>
    <mergeCell ref="AI102:AS103"/>
    <mergeCell ref="A65:AS65"/>
    <mergeCell ref="X67:AS67"/>
    <mergeCell ref="M95:O95"/>
    <mergeCell ref="AI101:AK101"/>
  </mergeCells>
  <printOptions horizontalCentered="1"/>
  <pageMargins left="0.1968503937007874" right="0.1968503937007874" top="0.15748031496062992" bottom="0.15748031496062992" header="0.42" footer="0.1968503937007874"/>
  <pageSetup horizontalDpi="600" verticalDpi="600" orientation="landscape" paperSize="9" scale="50" r:id="rId2"/>
  <headerFooter alignWithMargins="0">
    <oddHeader>&amp;R
</oddHeader>
  </headerFooter>
  <rowBreaks count="3" manualBreakCount="3">
    <brk id="64" max="44" man="1"/>
    <brk id="119" max="44" man="1"/>
    <brk id="16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2019-10-01T08:41:53Z</cp:lastPrinted>
  <dcterms:created xsi:type="dcterms:W3CDTF">2005-09-25T13:40:53Z</dcterms:created>
  <dcterms:modified xsi:type="dcterms:W3CDTF">2019-10-01T08:42:42Z</dcterms:modified>
  <cp:category/>
  <cp:version/>
  <cp:contentType/>
  <cp:contentStatus/>
</cp:coreProperties>
</file>